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S:\Racing\Road\2018\"/>
    </mc:Choice>
  </mc:AlternateContent>
  <xr:revisionPtr revIDLastSave="0" documentId="13_ncr:1_{CE9D8FCE-C1BE-4ABE-A600-F144A0234EB5}" xr6:coauthVersionLast="41" xr6:coauthVersionMax="41" xr10:uidLastSave="{00000000-0000-0000-0000-000000000000}"/>
  <workbookProtection workbookAlgorithmName="SHA-512" workbookHashValue="k2/aBBORMpzqqopC/QGW0ciIhYfZKcIBN4rGSNueQmXNZKr2dnoD1ziBrFt9M/b6F2PMjzsg3yspOKgUNsRhdw==" workbookSaltValue="CmoZjg7vQRLG80Ym1cNckg==" workbookSpinCount="100000" lockStructure="1"/>
  <bookViews>
    <workbookView xWindow="-28920" yWindow="-2070" windowWidth="29040" windowHeight="15840" tabRatio="618" xr2:uid="{00000000-000D-0000-FFFF-FFFF00000000}"/>
  </bookViews>
  <sheets>
    <sheet name="Men Cat 1-2" sheetId="1" r:id="rId1"/>
    <sheet name="Men Cat 3" sheetId="2" r:id="rId2"/>
    <sheet name="Men Cat 4" sheetId="3" r:id="rId3"/>
    <sheet name="Men Cat 5" sheetId="4" r:id="rId4"/>
    <sheet name="Wom 1-2-3" sheetId="5" r:id="rId5"/>
    <sheet name="Wom 4-5" sheetId="11" r:id="rId6"/>
    <sheet name="Team Points" sheetId="9" r:id="rId7"/>
    <sheet name="Upgrades" sheetId="7" r:id="rId8"/>
    <sheet name="Teams" sheetId="8" r:id="rId9"/>
  </sheets>
  <definedNames>
    <definedName name="_xlnm._FilterDatabase" localSheetId="0" hidden="1">'Men Cat 1-2'!$A$1:$AJ$54</definedName>
    <definedName name="_xlnm._FilterDatabase" localSheetId="1" hidden="1">'Men Cat 3'!$1:$1048576</definedName>
    <definedName name="_xlnm.Criteria" localSheetId="0">'Men Cat 1-2'!#REF!</definedName>
    <definedName name="_xlnm.Criteria" localSheetId="1">'Men Cat 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2" i="2" l="1"/>
  <c r="O52" i="2"/>
  <c r="N52" i="2"/>
  <c r="G52" i="2"/>
  <c r="F52" i="2" s="1"/>
  <c r="P51" i="2"/>
  <c r="O51" i="2"/>
  <c r="G51" i="2" s="1"/>
  <c r="N51" i="2"/>
  <c r="E51" i="2" s="1"/>
  <c r="P45" i="4"/>
  <c r="O45" i="4"/>
  <c r="N45" i="4"/>
  <c r="P44" i="4"/>
  <c r="O44" i="4"/>
  <c r="G44" i="4" s="1"/>
  <c r="N44" i="4"/>
  <c r="P30" i="4"/>
  <c r="O30" i="4"/>
  <c r="G30" i="4" s="1"/>
  <c r="N30" i="4"/>
  <c r="E30" i="4" s="1"/>
  <c r="E52" i="2" l="1"/>
  <c r="F30" i="4"/>
  <c r="F51" i="2"/>
  <c r="F44" i="4"/>
  <c r="E44" i="4"/>
  <c r="E45" i="4"/>
  <c r="G45" i="4"/>
  <c r="F45" i="4" s="1"/>
  <c r="H54" i="1"/>
  <c r="G54" i="1"/>
  <c r="F54" i="1"/>
  <c r="H53" i="1"/>
  <c r="G53" i="1"/>
  <c r="F53" i="1"/>
  <c r="H42" i="1"/>
  <c r="G42" i="1"/>
  <c r="F42" i="1"/>
  <c r="E53" i="1" l="1"/>
  <c r="E54" i="1"/>
  <c r="E42" i="1"/>
  <c r="F34" i="5" l="1"/>
  <c r="F31" i="5"/>
  <c r="F25" i="5"/>
  <c r="F15" i="5"/>
  <c r="F29" i="5"/>
  <c r="P50" i="3" l="1"/>
  <c r="O50" i="3"/>
  <c r="N50" i="3"/>
  <c r="E50" i="3" s="1"/>
  <c r="G50" i="3"/>
  <c r="F50" i="3" s="1"/>
  <c r="P49" i="3"/>
  <c r="O49" i="3"/>
  <c r="N49" i="3"/>
  <c r="E49" i="3" s="1"/>
  <c r="G49" i="3"/>
  <c r="P45" i="3"/>
  <c r="O45" i="3"/>
  <c r="G45" i="3" s="1"/>
  <c r="N45" i="3"/>
  <c r="E45" i="3" s="1"/>
  <c r="N40" i="3"/>
  <c r="O40" i="3"/>
  <c r="G40" i="3" s="1"/>
  <c r="P40" i="3"/>
  <c r="N35" i="3"/>
  <c r="O35" i="3"/>
  <c r="G35" i="3" s="1"/>
  <c r="P35" i="3"/>
  <c r="F45" i="3" l="1"/>
  <c r="F40" i="3"/>
  <c r="F35" i="3"/>
  <c r="F49" i="3"/>
  <c r="E35" i="3"/>
  <c r="E40" i="3"/>
  <c r="P10" i="4"/>
  <c r="O10" i="4"/>
  <c r="G10" i="4" s="1"/>
  <c r="F10" i="4" s="1"/>
  <c r="N10" i="4"/>
  <c r="P6" i="4"/>
  <c r="O6" i="4"/>
  <c r="G6" i="4" s="1"/>
  <c r="N6" i="4"/>
  <c r="P25" i="4"/>
  <c r="O25" i="4"/>
  <c r="N25" i="4"/>
  <c r="G25" i="4"/>
  <c r="P14" i="4"/>
  <c r="O14" i="4"/>
  <c r="G14" i="4" s="1"/>
  <c r="N14" i="4"/>
  <c r="P40" i="4"/>
  <c r="O40" i="4"/>
  <c r="G40" i="4" s="1"/>
  <c r="N40" i="4"/>
  <c r="E14" i="4" l="1"/>
  <c r="E25" i="4"/>
  <c r="E40" i="4"/>
  <c r="E10" i="4"/>
  <c r="E6" i="4"/>
  <c r="F6" i="4"/>
  <c r="F25" i="4"/>
  <c r="F14" i="4"/>
  <c r="F40" i="4"/>
  <c r="P31" i="2"/>
  <c r="O31" i="2"/>
  <c r="G31" i="2" s="1"/>
  <c r="N31" i="2"/>
  <c r="P18" i="2"/>
  <c r="O18" i="2"/>
  <c r="G18" i="2" s="1"/>
  <c r="N18" i="2"/>
  <c r="P29" i="2"/>
  <c r="O29" i="2"/>
  <c r="G29" i="2" s="1"/>
  <c r="N29" i="2"/>
  <c r="P44" i="2"/>
  <c r="O44" i="2"/>
  <c r="G44" i="2" s="1"/>
  <c r="N44" i="2"/>
  <c r="P19" i="2"/>
  <c r="O19" i="2"/>
  <c r="G19" i="2" s="1"/>
  <c r="N19" i="2"/>
  <c r="F18" i="2" l="1"/>
  <c r="F29" i="2"/>
  <c r="E29" i="2"/>
  <c r="F44" i="2"/>
  <c r="E19" i="2"/>
  <c r="E44" i="2"/>
  <c r="E31" i="2"/>
  <c r="E18" i="2"/>
  <c r="F31" i="2"/>
  <c r="F19" i="2"/>
  <c r="H28" i="1"/>
  <c r="G28" i="1"/>
  <c r="F28" i="1"/>
  <c r="H45" i="1"/>
  <c r="G45" i="1"/>
  <c r="F45" i="1"/>
  <c r="H52" i="1"/>
  <c r="G52" i="1"/>
  <c r="F52" i="1"/>
  <c r="H33" i="1"/>
  <c r="G33" i="1"/>
  <c r="F33" i="1"/>
  <c r="H41" i="1"/>
  <c r="G41" i="1"/>
  <c r="F41" i="1"/>
  <c r="H14" i="1"/>
  <c r="G14" i="1"/>
  <c r="F14" i="1"/>
  <c r="E45" i="1" l="1"/>
  <c r="E28" i="1"/>
  <c r="E33" i="1"/>
  <c r="E41" i="1"/>
  <c r="E14" i="1"/>
  <c r="E52" i="1"/>
  <c r="P11" i="4"/>
  <c r="O11" i="4"/>
  <c r="G11" i="4" s="1"/>
  <c r="N11" i="4"/>
  <c r="P39" i="4"/>
  <c r="O39" i="4"/>
  <c r="G39" i="4" s="1"/>
  <c r="N39" i="4"/>
  <c r="P20" i="4"/>
  <c r="O20" i="4"/>
  <c r="N20" i="4"/>
  <c r="G20" i="4"/>
  <c r="F20" i="4" l="1"/>
  <c r="F39" i="4"/>
  <c r="E39" i="4"/>
  <c r="F11" i="4"/>
  <c r="E11" i="4"/>
  <c r="E20" i="4"/>
  <c r="P7" i="3"/>
  <c r="O7" i="3"/>
  <c r="G7" i="3" s="1"/>
  <c r="N7" i="3"/>
  <c r="P38" i="3"/>
  <c r="O38" i="3"/>
  <c r="G38" i="3" s="1"/>
  <c r="N38" i="3"/>
  <c r="P11" i="3"/>
  <c r="O11" i="3"/>
  <c r="G11" i="3" s="1"/>
  <c r="N11" i="3"/>
  <c r="P27" i="3"/>
  <c r="O27" i="3"/>
  <c r="G27" i="3" s="1"/>
  <c r="N27" i="3"/>
  <c r="P12" i="3"/>
  <c r="O12" i="3"/>
  <c r="G12" i="3" s="1"/>
  <c r="N12" i="3"/>
  <c r="E38" i="3" l="1"/>
  <c r="F7" i="3"/>
  <c r="E7" i="3"/>
  <c r="E27" i="3"/>
  <c r="F12" i="3"/>
  <c r="E12" i="3"/>
  <c r="F38" i="3"/>
  <c r="F11" i="3"/>
  <c r="E11" i="3"/>
  <c r="F27" i="3"/>
  <c r="F17" i="5"/>
  <c r="F28" i="5"/>
  <c r="F16" i="5"/>
  <c r="F30" i="5"/>
  <c r="F21" i="5"/>
  <c r="H44" i="1" l="1"/>
  <c r="G44" i="1"/>
  <c r="F44" i="1"/>
  <c r="H36" i="1"/>
  <c r="G36" i="1"/>
  <c r="F36" i="1"/>
  <c r="H39" i="1"/>
  <c r="G39" i="1"/>
  <c r="F39" i="1"/>
  <c r="E44" i="1" l="1"/>
  <c r="E39" i="1"/>
  <c r="E36" i="1"/>
  <c r="P21" i="2"/>
  <c r="O21" i="2"/>
  <c r="G21" i="2" s="1"/>
  <c r="N21" i="2"/>
  <c r="P4" i="2"/>
  <c r="O4" i="2"/>
  <c r="G4" i="2" s="1"/>
  <c r="N4" i="2"/>
  <c r="P40" i="2"/>
  <c r="O40" i="2"/>
  <c r="G40" i="2" s="1"/>
  <c r="N40" i="2"/>
  <c r="P45" i="2"/>
  <c r="O45" i="2"/>
  <c r="G45" i="2" s="1"/>
  <c r="N45" i="2"/>
  <c r="P35" i="2"/>
  <c r="O35" i="2"/>
  <c r="G35" i="2" s="1"/>
  <c r="N35" i="2"/>
  <c r="F21" i="2" l="1"/>
  <c r="E21" i="2"/>
  <c r="E40" i="2"/>
  <c r="E4" i="2"/>
  <c r="F40" i="2"/>
  <c r="E35" i="2"/>
  <c r="E45" i="2"/>
  <c r="F4" i="2"/>
  <c r="F45" i="2"/>
  <c r="F35" i="2"/>
  <c r="P35" i="4"/>
  <c r="O35" i="4"/>
  <c r="G35" i="4" s="1"/>
  <c r="N35" i="4"/>
  <c r="P9" i="4"/>
  <c r="O9" i="4"/>
  <c r="G9" i="4" s="1"/>
  <c r="N9" i="4"/>
  <c r="P27" i="4"/>
  <c r="O27" i="4"/>
  <c r="G27" i="4" s="1"/>
  <c r="N27" i="4"/>
  <c r="P28" i="4"/>
  <c r="O28" i="4"/>
  <c r="G28" i="4" s="1"/>
  <c r="N28" i="4"/>
  <c r="H26" i="1"/>
  <c r="G26" i="1"/>
  <c r="F26" i="1"/>
  <c r="H19" i="1"/>
  <c r="G19" i="1"/>
  <c r="F19" i="1"/>
  <c r="H25" i="1"/>
  <c r="G25" i="1"/>
  <c r="F25" i="1"/>
  <c r="E19" i="1" l="1"/>
  <c r="E26" i="1"/>
  <c r="E25" i="1"/>
  <c r="E35" i="4"/>
  <c r="F35" i="4"/>
  <c r="E28" i="4"/>
  <c r="E27" i="4"/>
  <c r="E9" i="4"/>
  <c r="F27" i="4"/>
  <c r="F9" i="4"/>
  <c r="F28" i="4"/>
  <c r="F10" i="5"/>
  <c r="F24" i="5"/>
  <c r="F23" i="5"/>
  <c r="F12" i="5"/>
  <c r="Q9" i="11"/>
  <c r="P9" i="11"/>
  <c r="H9" i="11" s="1"/>
  <c r="O9" i="11"/>
  <c r="P34" i="2"/>
  <c r="O34" i="2"/>
  <c r="G34" i="2" s="1"/>
  <c r="N34" i="2"/>
  <c r="P25" i="2"/>
  <c r="O25" i="2"/>
  <c r="G25" i="2" s="1"/>
  <c r="N25" i="2"/>
  <c r="P32" i="2"/>
  <c r="O32" i="2"/>
  <c r="G32" i="2" s="1"/>
  <c r="N32" i="2"/>
  <c r="E32" i="2" l="1"/>
  <c r="F34" i="2"/>
  <c r="E34" i="2"/>
  <c r="G9" i="11"/>
  <c r="F9" i="11"/>
  <c r="E25" i="2"/>
  <c r="F25" i="2"/>
  <c r="F32" i="2"/>
  <c r="R38" i="7"/>
  <c r="Q38" i="7"/>
  <c r="R37" i="7"/>
  <c r="Q37" i="7"/>
  <c r="O37" i="7" s="1"/>
  <c r="P37" i="7"/>
  <c r="R36" i="7"/>
  <c r="Q36" i="7"/>
  <c r="O36" i="7" s="1"/>
  <c r="P36" i="7"/>
  <c r="R35" i="7"/>
  <c r="Q35" i="7"/>
  <c r="O35" i="7" s="1"/>
  <c r="P35" i="7"/>
  <c r="R34" i="7"/>
  <c r="Q34" i="7"/>
  <c r="O34" i="7" s="1"/>
  <c r="P34" i="7"/>
  <c r="R33" i="7"/>
  <c r="Q33" i="7"/>
  <c r="O33" i="7" s="1"/>
  <c r="P33" i="7"/>
  <c r="R32" i="7"/>
  <c r="Q32" i="7"/>
  <c r="P32" i="7"/>
  <c r="O32" i="7"/>
  <c r="G32" i="7" s="1"/>
  <c r="R31" i="7"/>
  <c r="Q31" i="7"/>
  <c r="O31" i="7" s="1"/>
  <c r="P31" i="7"/>
  <c r="R30" i="7"/>
  <c r="Q30" i="7"/>
  <c r="O30" i="7" s="1"/>
  <c r="P30" i="7"/>
  <c r="R29" i="7"/>
  <c r="Q29" i="7"/>
  <c r="O29" i="7" s="1"/>
  <c r="P29" i="7"/>
  <c r="R28" i="7"/>
  <c r="Q28" i="7"/>
  <c r="O28" i="7" s="1"/>
  <c r="P28" i="7"/>
  <c r="R27" i="7"/>
  <c r="Q27" i="7"/>
  <c r="O27" i="7" s="1"/>
  <c r="P27" i="7"/>
  <c r="R26" i="7"/>
  <c r="Q26" i="7"/>
  <c r="O26" i="7" s="1"/>
  <c r="P26" i="7"/>
  <c r="R25" i="7"/>
  <c r="Q25" i="7"/>
  <c r="O25" i="7" s="1"/>
  <c r="P25" i="7"/>
  <c r="R24" i="7"/>
  <c r="Q24" i="7"/>
  <c r="O24" i="7" s="1"/>
  <c r="P24" i="7"/>
  <c r="G34" i="7" l="1"/>
  <c r="G33" i="7"/>
  <c r="G31" i="7"/>
  <c r="G30" i="7"/>
  <c r="G29" i="7"/>
  <c r="G28" i="7"/>
  <c r="G27" i="7"/>
  <c r="G26" i="7"/>
  <c r="G25" i="7"/>
  <c r="G24" i="7"/>
  <c r="H12" i="1"/>
  <c r="G12" i="1"/>
  <c r="F12" i="1"/>
  <c r="H35" i="1"/>
  <c r="G35" i="1"/>
  <c r="F35" i="1"/>
  <c r="H24" i="1"/>
  <c r="G24" i="1"/>
  <c r="F24" i="1"/>
  <c r="H21" i="1"/>
  <c r="G21" i="1"/>
  <c r="F21" i="1"/>
  <c r="H30" i="1"/>
  <c r="G30" i="1"/>
  <c r="F30" i="1"/>
  <c r="H27" i="1"/>
  <c r="G27" i="1"/>
  <c r="F27" i="1"/>
  <c r="H9" i="1"/>
  <c r="G9" i="1"/>
  <c r="F9" i="1"/>
  <c r="E12" i="1" l="1"/>
  <c r="E27" i="1"/>
  <c r="E35" i="1"/>
  <c r="E21" i="1"/>
  <c r="E24" i="1"/>
  <c r="E30" i="1"/>
  <c r="E9" i="1"/>
  <c r="Q37" i="11"/>
  <c r="P37" i="11"/>
  <c r="H37" i="11" s="1"/>
  <c r="O37" i="11"/>
  <c r="Q36" i="11"/>
  <c r="P36" i="11"/>
  <c r="H36" i="11" s="1"/>
  <c r="O36" i="11"/>
  <c r="Q15" i="11"/>
  <c r="P15" i="11"/>
  <c r="H15" i="11" s="1"/>
  <c r="O15" i="11"/>
  <c r="Q30" i="11"/>
  <c r="P30" i="11"/>
  <c r="H30" i="11" s="1"/>
  <c r="O30" i="11"/>
  <c r="Q22" i="11"/>
  <c r="P22" i="11"/>
  <c r="H22" i="11" s="1"/>
  <c r="O22" i="11"/>
  <c r="Q6" i="11"/>
  <c r="P6" i="11"/>
  <c r="O6" i="11"/>
  <c r="Q35" i="11"/>
  <c r="P35" i="11"/>
  <c r="H35" i="11" s="1"/>
  <c r="O35" i="11"/>
  <c r="Q32" i="11"/>
  <c r="P32" i="11"/>
  <c r="H32" i="11" s="1"/>
  <c r="O32" i="11"/>
  <c r="Q34" i="11"/>
  <c r="P34" i="11"/>
  <c r="H34" i="11" s="1"/>
  <c r="O34" i="11"/>
  <c r="Q28" i="11"/>
  <c r="P28" i="11"/>
  <c r="H28" i="11" s="1"/>
  <c r="O28" i="11"/>
  <c r="Q8" i="11"/>
  <c r="P8" i="11"/>
  <c r="O8" i="11"/>
  <c r="O11" i="11"/>
  <c r="P11" i="11"/>
  <c r="H11" i="11" s="1"/>
  <c r="Q11" i="11"/>
  <c r="O18" i="11"/>
  <c r="P18" i="11"/>
  <c r="H18" i="11" s="1"/>
  <c r="Q18" i="11"/>
  <c r="O16" i="11"/>
  <c r="P16" i="11"/>
  <c r="H16" i="11" s="1"/>
  <c r="Q16" i="11"/>
  <c r="P9" i="2"/>
  <c r="O9" i="2"/>
  <c r="G9" i="2" s="1"/>
  <c r="N9" i="2"/>
  <c r="E9" i="2" s="1"/>
  <c r="P16" i="2"/>
  <c r="O16" i="2"/>
  <c r="G16" i="2" s="1"/>
  <c r="N16" i="2"/>
  <c r="P17" i="2"/>
  <c r="O17" i="2"/>
  <c r="G17" i="2" s="1"/>
  <c r="N17" i="2"/>
  <c r="P33" i="2"/>
  <c r="O33" i="2"/>
  <c r="G33" i="2" s="1"/>
  <c r="N33" i="2"/>
  <c r="P43" i="2"/>
  <c r="O43" i="2"/>
  <c r="G43" i="2" s="1"/>
  <c r="N43" i="2"/>
  <c r="P15" i="2"/>
  <c r="O15" i="2"/>
  <c r="G15" i="2" s="1"/>
  <c r="N15" i="2"/>
  <c r="P10" i="2"/>
  <c r="O10" i="2"/>
  <c r="G10" i="2" s="1"/>
  <c r="N10" i="2"/>
  <c r="P8" i="2"/>
  <c r="O8" i="2"/>
  <c r="G8" i="2" s="1"/>
  <c r="F8" i="2" s="1"/>
  <c r="N8" i="2"/>
  <c r="P26" i="2"/>
  <c r="O26" i="2"/>
  <c r="G26" i="2" s="1"/>
  <c r="N26" i="2"/>
  <c r="P38" i="2"/>
  <c r="O38" i="2"/>
  <c r="G38" i="2" s="1"/>
  <c r="N38" i="2"/>
  <c r="P3" i="2"/>
  <c r="O3" i="2"/>
  <c r="G3" i="2" s="1"/>
  <c r="N3" i="2"/>
  <c r="P6" i="2"/>
  <c r="O6" i="2"/>
  <c r="G6" i="2" s="1"/>
  <c r="N6" i="2"/>
  <c r="P48" i="2"/>
  <c r="O48" i="2"/>
  <c r="G48" i="2" s="1"/>
  <c r="N48" i="2"/>
  <c r="P20" i="2"/>
  <c r="O20" i="2"/>
  <c r="G20" i="2" s="1"/>
  <c r="N20" i="2"/>
  <c r="P20" i="3"/>
  <c r="O20" i="3"/>
  <c r="G20" i="3" s="1"/>
  <c r="N20" i="3"/>
  <c r="P26" i="3"/>
  <c r="O26" i="3"/>
  <c r="G26" i="3" s="1"/>
  <c r="N26" i="3"/>
  <c r="P14" i="3"/>
  <c r="O14" i="3"/>
  <c r="G14" i="3" s="1"/>
  <c r="N14" i="3"/>
  <c r="P8" i="3"/>
  <c r="O8" i="3"/>
  <c r="G8" i="3" s="1"/>
  <c r="N8" i="3"/>
  <c r="P16" i="3"/>
  <c r="O16" i="3"/>
  <c r="G16" i="3" s="1"/>
  <c r="N16" i="3"/>
  <c r="P34" i="3"/>
  <c r="O34" i="3"/>
  <c r="G34" i="3" s="1"/>
  <c r="N34" i="3"/>
  <c r="P48" i="3"/>
  <c r="O48" i="3"/>
  <c r="G48" i="3" s="1"/>
  <c r="N48" i="3"/>
  <c r="P43" i="3"/>
  <c r="O43" i="3"/>
  <c r="G43" i="3" s="1"/>
  <c r="N43" i="3"/>
  <c r="P21" i="3"/>
  <c r="O21" i="3"/>
  <c r="G21" i="3" s="1"/>
  <c r="N21" i="3"/>
  <c r="P19" i="3"/>
  <c r="O19" i="3"/>
  <c r="G19" i="3" s="1"/>
  <c r="N19" i="3"/>
  <c r="P36" i="3"/>
  <c r="O36" i="3"/>
  <c r="G36" i="3" s="1"/>
  <c r="N36" i="3"/>
  <c r="P5" i="3"/>
  <c r="O5" i="3"/>
  <c r="G5" i="3" s="1"/>
  <c r="N5" i="3"/>
  <c r="P33" i="3"/>
  <c r="O33" i="3"/>
  <c r="G33" i="3" s="1"/>
  <c r="N33" i="3"/>
  <c r="P32" i="3"/>
  <c r="O32" i="3"/>
  <c r="G32" i="3" s="1"/>
  <c r="N32" i="3"/>
  <c r="N46" i="3"/>
  <c r="N47" i="3"/>
  <c r="N24" i="3"/>
  <c r="N22" i="3"/>
  <c r="N4" i="3"/>
  <c r="N28" i="3"/>
  <c r="N41" i="3"/>
  <c r="N9" i="3"/>
  <c r="N6" i="3"/>
  <c r="N23" i="3"/>
  <c r="N10" i="3"/>
  <c r="N30" i="3"/>
  <c r="N17" i="3"/>
  <c r="N39" i="3"/>
  <c r="N25" i="3"/>
  <c r="N13" i="3"/>
  <c r="N18" i="3"/>
  <c r="N3" i="3"/>
  <c r="N29" i="3"/>
  <c r="N31" i="3"/>
  <c r="N42" i="3"/>
  <c r="N44" i="3"/>
  <c r="N2" i="3"/>
  <c r="N15" i="3"/>
  <c r="N37" i="3"/>
  <c r="O46" i="3"/>
  <c r="O47" i="3"/>
  <c r="O24" i="3"/>
  <c r="O22" i="3"/>
  <c r="O4" i="3"/>
  <c r="O28" i="3"/>
  <c r="O41" i="3"/>
  <c r="O9" i="3"/>
  <c r="O6" i="3"/>
  <c r="O23" i="3"/>
  <c r="O10" i="3"/>
  <c r="O30" i="3"/>
  <c r="O17" i="3"/>
  <c r="O39" i="3"/>
  <c r="O25" i="3"/>
  <c r="O13" i="3"/>
  <c r="O18" i="3"/>
  <c r="O3" i="3"/>
  <c r="O29" i="3"/>
  <c r="O31" i="3"/>
  <c r="O42" i="3"/>
  <c r="O44" i="3"/>
  <c r="O2" i="3"/>
  <c r="O15" i="3"/>
  <c r="O37" i="3"/>
  <c r="P17" i="4"/>
  <c r="O17" i="4"/>
  <c r="G17" i="4" s="1"/>
  <c r="N17" i="4"/>
  <c r="P21" i="4"/>
  <c r="O21" i="4"/>
  <c r="G21" i="4" s="1"/>
  <c r="N21" i="4"/>
  <c r="P26" i="4"/>
  <c r="O26" i="4"/>
  <c r="G26" i="4" s="1"/>
  <c r="N26" i="4"/>
  <c r="P22" i="4"/>
  <c r="O22" i="4"/>
  <c r="G22" i="4" s="1"/>
  <c r="N22" i="4"/>
  <c r="P18" i="4"/>
  <c r="O18" i="4"/>
  <c r="G18" i="4" s="1"/>
  <c r="N18" i="4"/>
  <c r="P5" i="4"/>
  <c r="O5" i="4"/>
  <c r="G5" i="4" s="1"/>
  <c r="N5" i="4"/>
  <c r="P23" i="4"/>
  <c r="O23" i="4"/>
  <c r="G23" i="4" s="1"/>
  <c r="N23" i="4"/>
  <c r="P41" i="4"/>
  <c r="O41" i="4"/>
  <c r="G41" i="4" s="1"/>
  <c r="N41" i="4"/>
  <c r="P13" i="4"/>
  <c r="O13" i="4"/>
  <c r="G13" i="4" s="1"/>
  <c r="N13" i="4"/>
  <c r="E16" i="2" l="1"/>
  <c r="G37" i="11"/>
  <c r="F9" i="2"/>
  <c r="E14" i="3"/>
  <c r="G35" i="11"/>
  <c r="F43" i="2"/>
  <c r="E17" i="2"/>
  <c r="F37" i="11"/>
  <c r="F14" i="3"/>
  <c r="E20" i="3"/>
  <c r="E26" i="3"/>
  <c r="E6" i="2"/>
  <c r="F10" i="2"/>
  <c r="F17" i="2"/>
  <c r="E20" i="2"/>
  <c r="E33" i="2"/>
  <c r="F48" i="2"/>
  <c r="E26" i="2"/>
  <c r="F33" i="2"/>
  <c r="F26" i="3"/>
  <c r="F20" i="3"/>
  <c r="F19" i="3"/>
  <c r="F30" i="11"/>
  <c r="F15" i="11"/>
  <c r="F36" i="11"/>
  <c r="F22" i="11"/>
  <c r="G36" i="11"/>
  <c r="G15" i="11"/>
  <c r="G30" i="11"/>
  <c r="G22" i="11"/>
  <c r="F6" i="11"/>
  <c r="H6" i="11"/>
  <c r="G6" i="11" s="1"/>
  <c r="G28" i="11"/>
  <c r="G32" i="11"/>
  <c r="F34" i="11"/>
  <c r="F32" i="11"/>
  <c r="F35" i="11"/>
  <c r="G34" i="11"/>
  <c r="F8" i="11"/>
  <c r="F28" i="11"/>
  <c r="H8" i="11"/>
  <c r="G8" i="11" s="1"/>
  <c r="G11" i="11"/>
  <c r="G18" i="11"/>
  <c r="F11" i="11"/>
  <c r="G16" i="11"/>
  <c r="F18" i="11"/>
  <c r="F16" i="11"/>
  <c r="E48" i="2"/>
  <c r="F16" i="2"/>
  <c r="F38" i="2"/>
  <c r="E15" i="2"/>
  <c r="E43" i="2"/>
  <c r="F15" i="2"/>
  <c r="E10" i="2"/>
  <c r="E8" i="2"/>
  <c r="F26" i="2"/>
  <c r="E38" i="2"/>
  <c r="E3" i="2"/>
  <c r="F3" i="2"/>
  <c r="F6" i="2"/>
  <c r="F20" i="2"/>
  <c r="E16" i="3"/>
  <c r="F8" i="3"/>
  <c r="E36" i="3"/>
  <c r="E5" i="3"/>
  <c r="E8" i="3"/>
  <c r="F16" i="3"/>
  <c r="E34" i="3"/>
  <c r="F34" i="3"/>
  <c r="E48" i="3"/>
  <c r="F48" i="3"/>
  <c r="E43" i="3"/>
  <c r="E32" i="3"/>
  <c r="F33" i="3"/>
  <c r="E21" i="3"/>
  <c r="F36" i="3"/>
  <c r="F43" i="3"/>
  <c r="E19" i="3"/>
  <c r="F21" i="3"/>
  <c r="F5" i="3"/>
  <c r="E33" i="3"/>
  <c r="F32" i="3"/>
  <c r="E5" i="4"/>
  <c r="F22" i="4"/>
  <c r="F17" i="4"/>
  <c r="E26" i="4"/>
  <c r="F21" i="4"/>
  <c r="E22" i="4"/>
  <c r="F26" i="4"/>
  <c r="E41" i="4"/>
  <c r="E17" i="4"/>
  <c r="E21" i="4"/>
  <c r="F18" i="4"/>
  <c r="F5" i="4"/>
  <c r="F23" i="4"/>
  <c r="F41" i="4"/>
  <c r="F13" i="4"/>
  <c r="E13" i="4"/>
  <c r="E23" i="4"/>
  <c r="E18" i="4"/>
  <c r="F5" i="1"/>
  <c r="F15" i="1"/>
  <c r="F10" i="1"/>
  <c r="F7" i="1"/>
  <c r="F3" i="1"/>
  <c r="F6" i="1"/>
  <c r="F4" i="1"/>
  <c r="F17" i="1"/>
  <c r="F18" i="1"/>
  <c r="F8" i="1"/>
  <c r="F11" i="1"/>
  <c r="F29" i="1"/>
  <c r="F31" i="1"/>
  <c r="F13" i="1"/>
  <c r="F34" i="1"/>
  <c r="F32" i="1"/>
  <c r="F38" i="1"/>
  <c r="F20" i="1"/>
  <c r="F22" i="1"/>
  <c r="F40" i="1"/>
  <c r="F16" i="1"/>
  <c r="F43" i="1"/>
  <c r="F37" i="1"/>
  <c r="F23" i="1"/>
  <c r="F46" i="1"/>
  <c r="F47" i="1"/>
  <c r="F48" i="1"/>
  <c r="F49" i="1"/>
  <c r="F50" i="1"/>
  <c r="F51" i="1"/>
  <c r="F2" i="1"/>
  <c r="G2" i="1"/>
  <c r="H2" i="1"/>
  <c r="G47" i="3" l="1"/>
  <c r="F47" i="3" s="1"/>
  <c r="G24" i="3"/>
  <c r="F24" i="3" s="1"/>
  <c r="G22" i="3"/>
  <c r="F22" i="3" s="1"/>
  <c r="G4" i="3"/>
  <c r="F4" i="3" s="1"/>
  <c r="G28" i="3"/>
  <c r="F28" i="3" s="1"/>
  <c r="G41" i="3"/>
  <c r="F41" i="3" s="1"/>
  <c r="G9" i="3"/>
  <c r="F9" i="3" s="1"/>
  <c r="G6" i="3"/>
  <c r="F6" i="3" s="1"/>
  <c r="G23" i="3"/>
  <c r="F23" i="3" s="1"/>
  <c r="G10" i="3"/>
  <c r="F10" i="3" s="1"/>
  <c r="G30" i="3"/>
  <c r="F30" i="3" s="1"/>
  <c r="G17" i="3"/>
  <c r="F17" i="3" s="1"/>
  <c r="G39" i="3"/>
  <c r="F39" i="3" s="1"/>
  <c r="G25" i="3"/>
  <c r="F25" i="3" s="1"/>
  <c r="G13" i="3"/>
  <c r="F13" i="3" s="1"/>
  <c r="G18" i="3"/>
  <c r="F18" i="3" s="1"/>
  <c r="G3" i="3"/>
  <c r="F3" i="3" s="1"/>
  <c r="G29" i="3"/>
  <c r="F29" i="3" s="1"/>
  <c r="G31" i="3"/>
  <c r="F31" i="3" s="1"/>
  <c r="G42" i="3"/>
  <c r="F42" i="3" s="1"/>
  <c r="G44" i="3"/>
  <c r="F44" i="3" s="1"/>
  <c r="G15" i="3"/>
  <c r="F15" i="3" s="1"/>
  <c r="G37" i="3"/>
  <c r="F37" i="3" s="1"/>
  <c r="G46" i="3"/>
  <c r="F46" i="3" s="1"/>
  <c r="N13" i="2"/>
  <c r="N28" i="2"/>
  <c r="N2" i="2"/>
  <c r="N7" i="2"/>
  <c r="N23" i="2"/>
  <c r="N30" i="2"/>
  <c r="N14" i="2"/>
  <c r="N42" i="2"/>
  <c r="N11" i="2"/>
  <c r="N46" i="2"/>
  <c r="N37" i="2"/>
  <c r="N47" i="2"/>
  <c r="N24" i="2"/>
  <c r="N49" i="2"/>
  <c r="N39" i="2"/>
  <c r="N50" i="2"/>
  <c r="N12" i="2"/>
  <c r="N27" i="2"/>
  <c r="N22" i="2"/>
  <c r="N36" i="2"/>
  <c r="N41" i="2"/>
  <c r="N5" i="2"/>
  <c r="O5" i="2"/>
  <c r="G5" i="2" s="1"/>
  <c r="P5" i="2"/>
  <c r="F5" i="2" l="1"/>
  <c r="O2" i="4" l="1"/>
  <c r="G2" i="4" s="1"/>
  <c r="N36" i="4"/>
  <c r="N7" i="4"/>
  <c r="N16" i="4"/>
  <c r="N24" i="4"/>
  <c r="N4" i="4"/>
  <c r="N29" i="4"/>
  <c r="N19" i="4"/>
  <c r="N31" i="4"/>
  <c r="N32" i="4"/>
  <c r="N15" i="4"/>
  <c r="N12" i="4"/>
  <c r="N8" i="4"/>
  <c r="N3" i="4"/>
  <c r="N34" i="4"/>
  <c r="N38" i="4"/>
  <c r="N33" i="4"/>
  <c r="N37" i="4"/>
  <c r="N42" i="4"/>
  <c r="N2" i="4"/>
  <c r="P2" i="4"/>
  <c r="P21" i="11"/>
  <c r="O21" i="11"/>
  <c r="O24" i="11"/>
  <c r="O4" i="11"/>
  <c r="O26" i="11"/>
  <c r="O29" i="11"/>
  <c r="O20" i="11"/>
  <c r="O17" i="11"/>
  <c r="O7" i="11"/>
  <c r="O25" i="11"/>
  <c r="O33" i="11"/>
  <c r="O5" i="11"/>
  <c r="Q24" i="11"/>
  <c r="Q4" i="11"/>
  <c r="Q26" i="11"/>
  <c r="Q29" i="11"/>
  <c r="Q20" i="11"/>
  <c r="Q17" i="11"/>
  <c r="Q7" i="11"/>
  <c r="Q25" i="11"/>
  <c r="Q33" i="11"/>
  <c r="Q5" i="11"/>
  <c r="P24" i="11"/>
  <c r="H24" i="11" s="1"/>
  <c r="P4" i="11"/>
  <c r="H4" i="11" s="1"/>
  <c r="P26" i="11"/>
  <c r="H26" i="11" s="1"/>
  <c r="P29" i="11"/>
  <c r="H29" i="11" s="1"/>
  <c r="P20" i="11"/>
  <c r="H20" i="11" s="1"/>
  <c r="P17" i="11"/>
  <c r="H17" i="11" s="1"/>
  <c r="P7" i="11"/>
  <c r="H7" i="11" s="1"/>
  <c r="P25" i="11"/>
  <c r="H25" i="11" s="1"/>
  <c r="P33" i="11"/>
  <c r="H33" i="11" s="1"/>
  <c r="P5" i="11"/>
  <c r="H5" i="11" s="1"/>
  <c r="O3" i="11"/>
  <c r="O2" i="11"/>
  <c r="O12" i="11"/>
  <c r="O13" i="11"/>
  <c r="O23" i="11"/>
  <c r="O14" i="11"/>
  <c r="O19" i="11"/>
  <c r="O27" i="11"/>
  <c r="O31" i="11"/>
  <c r="O10" i="11"/>
  <c r="P3" i="11"/>
  <c r="H3" i="11" s="1"/>
  <c r="P2" i="11"/>
  <c r="H2" i="11" s="1"/>
  <c r="P12" i="11"/>
  <c r="H12" i="11" s="1"/>
  <c r="P13" i="11"/>
  <c r="H13" i="11" s="1"/>
  <c r="P23" i="11"/>
  <c r="H23" i="11" s="1"/>
  <c r="P14" i="11"/>
  <c r="H14" i="11" s="1"/>
  <c r="P19" i="11"/>
  <c r="H19" i="11" s="1"/>
  <c r="P27" i="11"/>
  <c r="H27" i="11" s="1"/>
  <c r="P31" i="11"/>
  <c r="H31" i="11" s="1"/>
  <c r="P10" i="11"/>
  <c r="H10" i="11" s="1"/>
  <c r="Q3" i="11"/>
  <c r="Q2" i="11"/>
  <c r="Q12" i="11"/>
  <c r="Q13" i="11"/>
  <c r="Q23" i="11"/>
  <c r="Q14" i="11"/>
  <c r="Q21" i="11"/>
  <c r="Q19" i="11"/>
  <c r="Q27" i="11"/>
  <c r="Q31" i="11"/>
  <c r="Q10" i="11"/>
  <c r="F4" i="5"/>
  <c r="F11" i="5"/>
  <c r="F27" i="5"/>
  <c r="F22" i="5"/>
  <c r="F9" i="5"/>
  <c r="F3" i="5"/>
  <c r="F2" i="5"/>
  <c r="F5" i="5"/>
  <c r="F7" i="5"/>
  <c r="F13" i="5"/>
  <c r="F14" i="5"/>
  <c r="F20" i="5"/>
  <c r="F26" i="5"/>
  <c r="F18" i="5"/>
  <c r="F8" i="5"/>
  <c r="F19" i="5"/>
  <c r="F32" i="5"/>
  <c r="F33" i="5"/>
  <c r="F6" i="5"/>
  <c r="G33" i="11" l="1"/>
  <c r="G20" i="11"/>
  <c r="G29" i="11"/>
  <c r="G7" i="11"/>
  <c r="G26" i="11"/>
  <c r="G10" i="11"/>
  <c r="G14" i="11"/>
  <c r="G2" i="11"/>
  <c r="G5" i="11"/>
  <c r="G19" i="11"/>
  <c r="G31" i="11"/>
  <c r="G23" i="11"/>
  <c r="G13" i="11"/>
  <c r="G3" i="11"/>
  <c r="G25" i="11"/>
  <c r="G17" i="11"/>
  <c r="G4" i="11"/>
  <c r="G24" i="11"/>
  <c r="H21" i="11"/>
  <c r="G21" i="11" s="1"/>
  <c r="G27" i="11"/>
  <c r="G12" i="11"/>
  <c r="E2" i="4"/>
  <c r="F2" i="4"/>
  <c r="F29" i="11"/>
  <c r="F5" i="11"/>
  <c r="F12" i="11"/>
  <c r="F19" i="11"/>
  <c r="F33" i="11"/>
  <c r="F10" i="11"/>
  <c r="F20" i="11"/>
  <c r="F31" i="11"/>
  <c r="F7" i="11"/>
  <c r="F3" i="11"/>
  <c r="F26" i="11"/>
  <c r="F23" i="11"/>
  <c r="F24" i="11"/>
  <c r="F2" i="11"/>
  <c r="F14" i="11"/>
  <c r="F27" i="11"/>
  <c r="F21" i="11"/>
  <c r="F13" i="11"/>
  <c r="F4" i="11"/>
  <c r="F17" i="11"/>
  <c r="F25" i="11"/>
  <c r="G5" i="1"/>
  <c r="H5" i="1"/>
  <c r="G15" i="1"/>
  <c r="H15" i="1"/>
  <c r="G10" i="1"/>
  <c r="H10" i="1"/>
  <c r="G7" i="1"/>
  <c r="H7" i="1"/>
  <c r="G3" i="1"/>
  <c r="H3" i="1"/>
  <c r="G6" i="1"/>
  <c r="H6" i="1"/>
  <c r="G4" i="1"/>
  <c r="H4" i="1"/>
  <c r="G17" i="1"/>
  <c r="H17" i="1"/>
  <c r="G18" i="1"/>
  <c r="H18" i="1"/>
  <c r="G8" i="1"/>
  <c r="H8" i="1"/>
  <c r="G11" i="1"/>
  <c r="H11" i="1"/>
  <c r="G29" i="1"/>
  <c r="H29" i="1"/>
  <c r="G31" i="1"/>
  <c r="H31" i="1"/>
  <c r="G13" i="1"/>
  <c r="H13" i="1"/>
  <c r="G34" i="1"/>
  <c r="H34" i="1"/>
  <c r="G32" i="1"/>
  <c r="H32" i="1"/>
  <c r="G38" i="1"/>
  <c r="H38" i="1"/>
  <c r="G20" i="1"/>
  <c r="H20" i="1"/>
  <c r="G22" i="1"/>
  <c r="H22" i="1"/>
  <c r="G40" i="1"/>
  <c r="H40" i="1"/>
  <c r="G16" i="1"/>
  <c r="H16" i="1"/>
  <c r="G43" i="1"/>
  <c r="H43" i="1"/>
  <c r="G37" i="1"/>
  <c r="H37" i="1"/>
  <c r="G23" i="1"/>
  <c r="H23" i="1"/>
  <c r="G46" i="1"/>
  <c r="H46" i="1"/>
  <c r="G47" i="1"/>
  <c r="H47" i="1"/>
  <c r="G48" i="1"/>
  <c r="H48" i="1"/>
  <c r="G49" i="1"/>
  <c r="H49" i="1"/>
  <c r="G50" i="1"/>
  <c r="H50" i="1"/>
  <c r="G51" i="1"/>
  <c r="H51" i="1"/>
  <c r="R23" i="7"/>
  <c r="Q23" i="7"/>
  <c r="O23" i="7"/>
  <c r="G23" i="7" s="1"/>
  <c r="P23" i="7"/>
  <c r="R22" i="7"/>
  <c r="Q22" i="7"/>
  <c r="O22" i="7" s="1"/>
  <c r="P22" i="7"/>
  <c r="R21" i="7"/>
  <c r="Q21" i="7"/>
  <c r="O21" i="7" s="1"/>
  <c r="P21" i="7"/>
  <c r="R20" i="7"/>
  <c r="Q20" i="7"/>
  <c r="O20" i="7" s="1"/>
  <c r="P20" i="7"/>
  <c r="R19" i="7"/>
  <c r="Q19" i="7"/>
  <c r="O19" i="7"/>
  <c r="G19" i="7" s="1"/>
  <c r="P19" i="7"/>
  <c r="R18" i="7"/>
  <c r="Q18" i="7"/>
  <c r="O18" i="7"/>
  <c r="P18" i="7"/>
  <c r="R17" i="7"/>
  <c r="Q17" i="7"/>
  <c r="O17" i="7"/>
  <c r="P17" i="7"/>
  <c r="R16" i="7"/>
  <c r="Q16" i="7"/>
  <c r="O16" i="7" s="1"/>
  <c r="P16" i="7"/>
  <c r="R15" i="7"/>
  <c r="Q15" i="7"/>
  <c r="O15" i="7"/>
  <c r="P15" i="7"/>
  <c r="R14" i="7"/>
  <c r="Q14" i="7"/>
  <c r="O14" i="7" s="1"/>
  <c r="P14" i="7"/>
  <c r="R13" i="7"/>
  <c r="Q13" i="7"/>
  <c r="O13" i="7" s="1"/>
  <c r="P13" i="7"/>
  <c r="R12" i="7"/>
  <c r="Q12" i="7"/>
  <c r="O12" i="7" s="1"/>
  <c r="G12" i="7" s="1"/>
  <c r="P12" i="7"/>
  <c r="R11" i="7"/>
  <c r="Q11" i="7"/>
  <c r="O11" i="7" s="1"/>
  <c r="P11" i="7"/>
  <c r="R10" i="7"/>
  <c r="Q10" i="7"/>
  <c r="O10" i="7" s="1"/>
  <c r="P10" i="7"/>
  <c r="O12" i="4"/>
  <c r="G12" i="4" s="1"/>
  <c r="F12" i="4" s="1"/>
  <c r="P12" i="4"/>
  <c r="G16" i="7"/>
  <c r="O30" i="2"/>
  <c r="G30" i="2" s="1"/>
  <c r="F30" i="2" s="1"/>
  <c r="P30" i="2"/>
  <c r="O19" i="4"/>
  <c r="G19" i="4" s="1"/>
  <c r="F19" i="4" s="1"/>
  <c r="P19" i="4"/>
  <c r="O24" i="4"/>
  <c r="G24" i="4" s="1"/>
  <c r="F24" i="4" s="1"/>
  <c r="P24" i="4"/>
  <c r="O4" i="4"/>
  <c r="G4" i="4" s="1"/>
  <c r="F4" i="4" s="1"/>
  <c r="P4" i="4"/>
  <c r="O31" i="4"/>
  <c r="G31" i="4" s="1"/>
  <c r="F31" i="4" s="1"/>
  <c r="P31" i="4"/>
  <c r="O11" i="2"/>
  <c r="G11" i="2" s="1"/>
  <c r="F11" i="2" s="1"/>
  <c r="P11" i="2"/>
  <c r="O2" i="2"/>
  <c r="G2" i="2" s="1"/>
  <c r="F2" i="2" s="1"/>
  <c r="P2" i="2"/>
  <c r="P46" i="3"/>
  <c r="E46" i="3" s="1"/>
  <c r="P4" i="3"/>
  <c r="E4" i="3" s="1"/>
  <c r="P41" i="3"/>
  <c r="E41" i="3" s="1"/>
  <c r="P24" i="3"/>
  <c r="E24" i="3" s="1"/>
  <c r="P9" i="3"/>
  <c r="E9" i="3" s="1"/>
  <c r="P30" i="3"/>
  <c r="E30" i="3" s="1"/>
  <c r="P28" i="3"/>
  <c r="E28" i="3" s="1"/>
  <c r="P17" i="3"/>
  <c r="E17" i="3" s="1"/>
  <c r="P13" i="3"/>
  <c r="E13" i="3" s="1"/>
  <c r="P18" i="3"/>
  <c r="E18" i="3" s="1"/>
  <c r="P3" i="3"/>
  <c r="E3" i="3" s="1"/>
  <c r="P29" i="3"/>
  <c r="E29" i="3" s="1"/>
  <c r="P31" i="3"/>
  <c r="E31" i="3" s="1"/>
  <c r="P44" i="3"/>
  <c r="E44" i="3" s="1"/>
  <c r="P2" i="3"/>
  <c r="E2" i="3" s="1"/>
  <c r="P25" i="3"/>
  <c r="E25" i="3" s="1"/>
  <c r="P15" i="3"/>
  <c r="E15" i="3" s="1"/>
  <c r="P37" i="3"/>
  <c r="E37" i="3" s="1"/>
  <c r="P39" i="3"/>
  <c r="E39" i="3" s="1"/>
  <c r="P47" i="3"/>
  <c r="E47" i="3" s="1"/>
  <c r="P42" i="3"/>
  <c r="E42" i="3" s="1"/>
  <c r="P10" i="3"/>
  <c r="E10" i="3" s="1"/>
  <c r="P23" i="3"/>
  <c r="E23" i="3" s="1"/>
  <c r="P6" i="3"/>
  <c r="E6" i="3" s="1"/>
  <c r="P22" i="3"/>
  <c r="E22" i="3" s="1"/>
  <c r="P43" i="4"/>
  <c r="P36" i="4"/>
  <c r="P16" i="4"/>
  <c r="P38" i="4"/>
  <c r="P34" i="4"/>
  <c r="P7" i="4"/>
  <c r="P29" i="4"/>
  <c r="P32" i="4"/>
  <c r="P15" i="4"/>
  <c r="P8" i="4"/>
  <c r="P3" i="4"/>
  <c r="P37" i="4"/>
  <c r="P42" i="4"/>
  <c r="P33" i="4"/>
  <c r="P39" i="2"/>
  <c r="P49" i="2"/>
  <c r="P28" i="2"/>
  <c r="P7" i="2"/>
  <c r="P13" i="2"/>
  <c r="P23" i="2"/>
  <c r="P14" i="2"/>
  <c r="P37" i="2"/>
  <c r="P47" i="2"/>
  <c r="P50" i="2"/>
  <c r="P12" i="2"/>
  <c r="P24" i="2"/>
  <c r="P27" i="2"/>
  <c r="P22" i="2"/>
  <c r="P36" i="2"/>
  <c r="P41" i="2"/>
  <c r="P46" i="2"/>
  <c r="P42" i="2"/>
  <c r="R9" i="7"/>
  <c r="Q9" i="7"/>
  <c r="O9" i="7" s="1"/>
  <c r="G9" i="7" s="1"/>
  <c r="P9" i="7"/>
  <c r="R8" i="7"/>
  <c r="Q8" i="7"/>
  <c r="O8" i="7" s="1"/>
  <c r="P8" i="7"/>
  <c r="R7" i="7"/>
  <c r="Q7" i="7"/>
  <c r="O7" i="7" s="1"/>
  <c r="P7" i="7"/>
  <c r="R6" i="7"/>
  <c r="Q6" i="7"/>
  <c r="O6" i="7" s="1"/>
  <c r="P6" i="7"/>
  <c r="R5" i="7"/>
  <c r="Q5" i="7"/>
  <c r="O5" i="7" s="1"/>
  <c r="P5" i="7"/>
  <c r="R4" i="7"/>
  <c r="Q4" i="7"/>
  <c r="O4" i="7" s="1"/>
  <c r="P4" i="7"/>
  <c r="R3" i="7"/>
  <c r="Q3" i="7"/>
  <c r="O3" i="7" s="1"/>
  <c r="P3" i="7"/>
  <c r="R2" i="7"/>
  <c r="Q2" i="7"/>
  <c r="O2" i="7" s="1"/>
  <c r="G2" i="7" s="1"/>
  <c r="P2" i="7"/>
  <c r="O49" i="2"/>
  <c r="G49" i="2" s="1"/>
  <c r="F49" i="2" s="1"/>
  <c r="O32" i="4"/>
  <c r="G32" i="4" s="1"/>
  <c r="F32" i="4" s="1"/>
  <c r="O36" i="4"/>
  <c r="G36" i="4" s="1"/>
  <c r="F36" i="4" s="1"/>
  <c r="O15" i="4"/>
  <c r="G15" i="4" s="1"/>
  <c r="F15" i="4" s="1"/>
  <c r="O3" i="4"/>
  <c r="G3" i="4" s="1"/>
  <c r="F3" i="4" s="1"/>
  <c r="O7" i="4"/>
  <c r="G7" i="4" s="1"/>
  <c r="F7" i="4" s="1"/>
  <c r="O43" i="4"/>
  <c r="G43" i="4" s="1"/>
  <c r="O16" i="4"/>
  <c r="G16" i="4" s="1"/>
  <c r="F16" i="4" s="1"/>
  <c r="O8" i="4"/>
  <c r="G8" i="4" s="1"/>
  <c r="F8" i="4" s="1"/>
  <c r="O34" i="4"/>
  <c r="G34" i="4" s="1"/>
  <c r="F34" i="4" s="1"/>
  <c r="O24" i="2"/>
  <c r="G24" i="2" s="1"/>
  <c r="F24" i="2" s="1"/>
  <c r="O27" i="2"/>
  <c r="G27" i="2" s="1"/>
  <c r="F27" i="2" s="1"/>
  <c r="O12" i="2"/>
  <c r="G12" i="2" s="1"/>
  <c r="F12" i="2" s="1"/>
  <c r="O50" i="2"/>
  <c r="G50" i="2" s="1"/>
  <c r="F50" i="2" s="1"/>
  <c r="O28" i="2"/>
  <c r="G28" i="2" s="1"/>
  <c r="F28" i="2" s="1"/>
  <c r="O22" i="2"/>
  <c r="G22" i="2" s="1"/>
  <c r="F22" i="2" s="1"/>
  <c r="O14" i="2"/>
  <c r="G14" i="2" s="1"/>
  <c r="F14" i="2" s="1"/>
  <c r="O7" i="2"/>
  <c r="G7" i="2" s="1"/>
  <c r="F7" i="2" s="1"/>
  <c r="O36" i="2"/>
  <c r="G36" i="2" s="1"/>
  <c r="F36" i="2" s="1"/>
  <c r="O37" i="2"/>
  <c r="G37" i="2" s="1"/>
  <c r="F37" i="2" s="1"/>
  <c r="O13" i="2"/>
  <c r="G13" i="2" s="1"/>
  <c r="F13" i="2" s="1"/>
  <c r="O41" i="2"/>
  <c r="G41" i="2" s="1"/>
  <c r="F41" i="2" s="1"/>
  <c r="O39" i="2"/>
  <c r="G39" i="2" s="1"/>
  <c r="F39" i="2" s="1"/>
  <c r="O47" i="2"/>
  <c r="G47" i="2" s="1"/>
  <c r="F47" i="2" s="1"/>
  <c r="O46" i="2"/>
  <c r="G46" i="2" s="1"/>
  <c r="F46" i="2" s="1"/>
  <c r="O42" i="2"/>
  <c r="G42" i="2" s="1"/>
  <c r="F42" i="2" s="1"/>
  <c r="O23" i="2"/>
  <c r="G23" i="2" s="1"/>
  <c r="F23" i="2" s="1"/>
  <c r="G2" i="3"/>
  <c r="F2" i="3" s="1"/>
  <c r="O42" i="4"/>
  <c r="G42" i="4" s="1"/>
  <c r="F42" i="4" s="1"/>
  <c r="O37" i="4"/>
  <c r="G37" i="4" s="1"/>
  <c r="F37" i="4" s="1"/>
  <c r="O33" i="4"/>
  <c r="G33" i="4" s="1"/>
  <c r="F33" i="4" s="1"/>
  <c r="O38" i="4"/>
  <c r="G38" i="4" s="1"/>
  <c r="F38" i="4" s="1"/>
  <c r="O29" i="4"/>
  <c r="G29" i="4" s="1"/>
  <c r="F29" i="4" s="1"/>
  <c r="H2" i="7"/>
  <c r="G3" i="7" l="1"/>
  <c r="G22" i="7"/>
  <c r="G20" i="7"/>
  <c r="G11" i="7"/>
  <c r="G7" i="7"/>
  <c r="G21" i="7"/>
  <c r="G6" i="7"/>
  <c r="G10" i="7"/>
  <c r="G5" i="7"/>
  <c r="G14" i="7"/>
  <c r="G18" i="7"/>
  <c r="E50" i="1"/>
  <c r="E48" i="1"/>
  <c r="E46" i="1"/>
  <c r="E34" i="1"/>
  <c r="G4" i="7"/>
  <c r="G13" i="7"/>
  <c r="G15" i="7"/>
  <c r="E31" i="1"/>
  <c r="E18" i="1"/>
  <c r="E23" i="1"/>
  <c r="E43" i="1"/>
  <c r="E40" i="1"/>
  <c r="E20" i="1"/>
  <c r="E32" i="1"/>
  <c r="E29" i="1"/>
  <c r="E8" i="1"/>
  <c r="E17" i="1"/>
  <c r="E7" i="1"/>
  <c r="E15" i="1"/>
  <c r="E13" i="1"/>
  <c r="E11" i="1"/>
  <c r="E6" i="1"/>
  <c r="E4" i="1"/>
  <c r="E3" i="1"/>
  <c r="E3" i="4"/>
  <c r="E8" i="4"/>
  <c r="E24" i="2"/>
  <c r="E7" i="4"/>
  <c r="E34" i="4"/>
  <c r="E29" i="4"/>
  <c r="E36" i="4"/>
  <c r="E37" i="4"/>
  <c r="E42" i="4"/>
  <c r="E15" i="4"/>
  <c r="E16" i="4"/>
  <c r="E38" i="4"/>
  <c r="E24" i="4"/>
  <c r="E4" i="4"/>
  <c r="E43" i="4"/>
  <c r="E19" i="4"/>
  <c r="E32" i="4"/>
  <c r="E31" i="4"/>
  <c r="E33" i="4"/>
  <c r="E10" i="1"/>
  <c r="E5" i="1"/>
  <c r="E47" i="1"/>
  <c r="E37" i="1"/>
  <c r="E16" i="1"/>
  <c r="E38" i="1"/>
  <c r="E51" i="1"/>
  <c r="E49" i="1"/>
  <c r="E22" i="1"/>
  <c r="E30" i="2"/>
  <c r="E46" i="2"/>
  <c r="E12" i="2"/>
  <c r="E2" i="1"/>
  <c r="E41" i="2"/>
  <c r="E36" i="2"/>
  <c r="E49" i="2"/>
  <c r="E37" i="2"/>
  <c r="E23" i="2"/>
  <c r="E22" i="2"/>
  <c r="E42" i="2"/>
  <c r="E39" i="2"/>
  <c r="E7" i="2"/>
  <c r="E14" i="2"/>
  <c r="E50" i="2"/>
  <c r="E47" i="2"/>
  <c r="E13" i="2"/>
  <c r="E5" i="2"/>
  <c r="E11" i="2"/>
  <c r="E28" i="2"/>
  <c r="E12" i="4"/>
  <c r="H3" i="7"/>
  <c r="E2" i="2"/>
  <c r="H5" i="7"/>
  <c r="H4" i="7"/>
  <c r="E27" i="2"/>
  <c r="G17" i="7"/>
  <c r="G8" i="7"/>
</calcChain>
</file>

<file path=xl/sharedStrings.xml><?xml version="1.0" encoding="utf-8"?>
<sst xmlns="http://schemas.openxmlformats.org/spreadsheetml/2006/main" count="1552" uniqueCount="698">
  <si>
    <t>Last Name</t>
  </si>
  <si>
    <t>First Name</t>
  </si>
  <si>
    <t>Club/Team</t>
  </si>
  <si>
    <t>Rank</t>
  </si>
  <si>
    <t>Total Upgrade Points</t>
  </si>
  <si>
    <t>2017 Learn to Race Points</t>
  </si>
  <si>
    <t>RMCC - Hill Climb (B)</t>
  </si>
  <si>
    <t>RMCC - Criterium (B)</t>
  </si>
  <si>
    <t>RMCC - Omnium (A)</t>
  </si>
  <si>
    <t>Tour de Bowness - Hill Climb (B)</t>
  </si>
  <si>
    <t>Tour de Bowness - Criterium (B)</t>
  </si>
  <si>
    <t>Tour de Bowness - Omnium (A)</t>
  </si>
  <si>
    <t>ITT Provincial Championships (A)</t>
  </si>
  <si>
    <t>2F</t>
  </si>
  <si>
    <t>MANCA</t>
  </si>
  <si>
    <t>Terra</t>
  </si>
  <si>
    <t>Velocity CC</t>
  </si>
  <si>
    <t>Anna</t>
  </si>
  <si>
    <t>Trek Red Truck p/b Mosaic Homes</t>
  </si>
  <si>
    <t>Calgary Crankmasters</t>
  </si>
  <si>
    <t>Rundle Mountain Cycling Club</t>
  </si>
  <si>
    <t>Sara</t>
  </si>
  <si>
    <t>Bicisport</t>
  </si>
  <si>
    <t>2M</t>
  </si>
  <si>
    <t>MUIR</t>
  </si>
  <si>
    <t>Warren</t>
  </si>
  <si>
    <t>The Lead Out Project</t>
  </si>
  <si>
    <t xml:space="preserve">DAVIDSON </t>
  </si>
  <si>
    <t>Andrew</t>
  </si>
  <si>
    <t xml:space="preserve">BENNETT </t>
  </si>
  <si>
    <t>Matthew</t>
  </si>
  <si>
    <t>Marc</t>
  </si>
  <si>
    <t xml:space="preserve">CRANE </t>
  </si>
  <si>
    <t>Robert</t>
  </si>
  <si>
    <t xml:space="preserve">Synergy Racing </t>
  </si>
  <si>
    <t>WOOD</t>
  </si>
  <si>
    <t>Dan</t>
  </si>
  <si>
    <t>Independent</t>
  </si>
  <si>
    <t xml:space="preserve">BEALL </t>
  </si>
  <si>
    <t>Isaac</t>
  </si>
  <si>
    <t>Top Gear</t>
  </si>
  <si>
    <t>United Cycle</t>
  </si>
  <si>
    <t>Michael</t>
  </si>
  <si>
    <t>DEBELLEFEUILLE</t>
  </si>
  <si>
    <t>Craig</t>
  </si>
  <si>
    <t>Cyclemeisters/Bow Cycle</t>
  </si>
  <si>
    <t>Stephen</t>
  </si>
  <si>
    <t>Pedalhead Road Works</t>
  </si>
  <si>
    <t>H&amp;R Block Pro Cycling</t>
  </si>
  <si>
    <t xml:space="preserve">KLARENBACH </t>
  </si>
  <si>
    <t>Scott</t>
  </si>
  <si>
    <t>Edmonton Road &amp; Track Club</t>
  </si>
  <si>
    <t xml:space="preserve">OWEN </t>
  </si>
  <si>
    <t>Dougal</t>
  </si>
  <si>
    <t>Lukas</t>
  </si>
  <si>
    <t>Juventus</t>
  </si>
  <si>
    <t>Peloton Racing p/b Northern Backup</t>
  </si>
  <si>
    <t xml:space="preserve">PROCHE </t>
  </si>
  <si>
    <t>Jason</t>
  </si>
  <si>
    <t>Grande Prairie Wheelers</t>
  </si>
  <si>
    <t>Speed Theory Cycling</t>
  </si>
  <si>
    <t>Darren</t>
  </si>
  <si>
    <t>BUNNIN</t>
  </si>
  <si>
    <t>Shawn</t>
  </si>
  <si>
    <t>Deadgoat Racing</t>
  </si>
  <si>
    <t>LOEWEN</t>
  </si>
  <si>
    <t>Erik</t>
  </si>
  <si>
    <t xml:space="preserve">GOMES* </t>
  </si>
  <si>
    <t>Christian</t>
  </si>
  <si>
    <t>Ascent Cycle</t>
  </si>
  <si>
    <t>CLAFFEY</t>
  </si>
  <si>
    <t>Jakob</t>
  </si>
  <si>
    <t>Soul Sportif</t>
  </si>
  <si>
    <t>VERVEDA*</t>
  </si>
  <si>
    <t>Jeff</t>
  </si>
  <si>
    <t>Lee</t>
  </si>
  <si>
    <t>Sean</t>
  </si>
  <si>
    <t>BURTNIK</t>
  </si>
  <si>
    <t>Mason</t>
  </si>
  <si>
    <t>SMARTSAVVY+ pb IRIS</t>
  </si>
  <si>
    <t>Nathan</t>
  </si>
  <si>
    <t>Hardcore Cycling Club</t>
  </si>
  <si>
    <t>Troy</t>
  </si>
  <si>
    <t>David</t>
  </si>
  <si>
    <t>Joshua</t>
  </si>
  <si>
    <t xml:space="preserve">MULLER </t>
  </si>
  <si>
    <t>Kaleb</t>
  </si>
  <si>
    <t>Spencer</t>
  </si>
  <si>
    <t>YOUNG</t>
  </si>
  <si>
    <t>3F</t>
  </si>
  <si>
    <t>LEMISKI</t>
  </si>
  <si>
    <t>Meghan</t>
  </si>
  <si>
    <t>PAAUWE</t>
  </si>
  <si>
    <t>Melissa</t>
  </si>
  <si>
    <t>TELFORD</t>
  </si>
  <si>
    <t>Shauna</t>
  </si>
  <si>
    <t>Team ATAC</t>
  </si>
  <si>
    <t>BOYLE</t>
  </si>
  <si>
    <t>Kailee</t>
  </si>
  <si>
    <t>MICHALSKI</t>
  </si>
  <si>
    <t>Marie</t>
  </si>
  <si>
    <t>RUTTAN</t>
  </si>
  <si>
    <t>Erin</t>
  </si>
  <si>
    <t>Samantha</t>
  </si>
  <si>
    <t>WEBSTER</t>
  </si>
  <si>
    <t>Brittany</t>
  </si>
  <si>
    <t>HAGEDORN</t>
  </si>
  <si>
    <t xml:space="preserve">Kara </t>
  </si>
  <si>
    <t>Gail</t>
  </si>
  <si>
    <t>FERGUSSON</t>
  </si>
  <si>
    <t>Kendra</t>
  </si>
  <si>
    <t>TCR Sports Lab</t>
  </si>
  <si>
    <t>SPAN Racing</t>
  </si>
  <si>
    <t>Kokanee Redbike</t>
  </si>
  <si>
    <t>WOZNY</t>
  </si>
  <si>
    <t>3M</t>
  </si>
  <si>
    <t>LANGILLE</t>
  </si>
  <si>
    <t>Brandon</t>
  </si>
  <si>
    <t>Dylan</t>
  </si>
  <si>
    <t>Ethan</t>
  </si>
  <si>
    <t>PUGH</t>
  </si>
  <si>
    <t>Adam</t>
  </si>
  <si>
    <t>ARNOLD</t>
  </si>
  <si>
    <t>Headwinds CC</t>
  </si>
  <si>
    <t>MARTENS</t>
  </si>
  <si>
    <t>Blizzard Bike Club</t>
  </si>
  <si>
    <t>KING</t>
  </si>
  <si>
    <t>SUTHERLAND</t>
  </si>
  <si>
    <t>Alan</t>
  </si>
  <si>
    <t>Central Alberta Bicycle Club</t>
  </si>
  <si>
    <t>Brad</t>
  </si>
  <si>
    <t xml:space="preserve">HIGUCHI </t>
  </si>
  <si>
    <t>Masa</t>
  </si>
  <si>
    <t>THUMLERT</t>
  </si>
  <si>
    <t>Brent</t>
  </si>
  <si>
    <t>Mud Sweat and Gears</t>
  </si>
  <si>
    <t>Daniel</t>
  </si>
  <si>
    <t xml:space="preserve">DAVIS </t>
  </si>
  <si>
    <t>BRANDRICK</t>
  </si>
  <si>
    <t>Rob</t>
  </si>
  <si>
    <t>Cranky's Bike Shop</t>
  </si>
  <si>
    <t>FRASER</t>
  </si>
  <si>
    <t>DeJong Design p/b Road</t>
  </si>
  <si>
    <t>DELFS</t>
  </si>
  <si>
    <t>Momentum Cycling</t>
  </si>
  <si>
    <t>COUNTRYMAN</t>
  </si>
  <si>
    <t>Brian</t>
  </si>
  <si>
    <t>Mitchell</t>
  </si>
  <si>
    <t>Timothy</t>
  </si>
  <si>
    <t>SAVIN</t>
  </si>
  <si>
    <t>University of British Columbia</t>
  </si>
  <si>
    <t>Phil</t>
  </si>
  <si>
    <t>Cory</t>
  </si>
  <si>
    <t>Cody</t>
  </si>
  <si>
    <t>Calgary Bicycle Track League</t>
  </si>
  <si>
    <t>KENNY</t>
  </si>
  <si>
    <t>Greg</t>
  </si>
  <si>
    <t>PARKER</t>
  </si>
  <si>
    <t>4F</t>
  </si>
  <si>
    <t>Sarah</t>
  </si>
  <si>
    <t>BOWLES</t>
  </si>
  <si>
    <t>Diane</t>
  </si>
  <si>
    <t>Café Roubaix</t>
  </si>
  <si>
    <t>CASTRO</t>
  </si>
  <si>
    <t>Kelsey</t>
  </si>
  <si>
    <t>MEC Calgary</t>
  </si>
  <si>
    <t>WILSON-GIBBONS</t>
  </si>
  <si>
    <t>Jenny</t>
  </si>
  <si>
    <t>STROHSCHEIN</t>
  </si>
  <si>
    <t>Elka</t>
  </si>
  <si>
    <t>SOMERSET</t>
  </si>
  <si>
    <t>Lindsay</t>
  </si>
  <si>
    <t>LILLY</t>
  </si>
  <si>
    <t>GORDON</t>
  </si>
  <si>
    <t>4M</t>
  </si>
  <si>
    <t>Jackson</t>
  </si>
  <si>
    <t xml:space="preserve">SAMETZ </t>
  </si>
  <si>
    <t>MATHEUSIK</t>
  </si>
  <si>
    <t>BOILEAU</t>
  </si>
  <si>
    <t>LOF*</t>
  </si>
  <si>
    <t>Lars</t>
  </si>
  <si>
    <t>54 Blue</t>
  </si>
  <si>
    <t>THOMAS</t>
  </si>
  <si>
    <t>Redbike</t>
  </si>
  <si>
    <t>VILLENEUVE</t>
  </si>
  <si>
    <t xml:space="preserve">STANKOVSKI </t>
  </si>
  <si>
    <t>Ilija</t>
  </si>
  <si>
    <t>Puncheur Cycling</t>
  </si>
  <si>
    <t>Bow Cyclist Club</t>
  </si>
  <si>
    <t>SMITH</t>
  </si>
  <si>
    <t xml:space="preserve">WIWAD </t>
  </si>
  <si>
    <t>Gastown Cycling Association</t>
  </si>
  <si>
    <t>MACALISTER</t>
  </si>
  <si>
    <t>Roderick</t>
  </si>
  <si>
    <t>Athletes in Action</t>
  </si>
  <si>
    <t>Bob</t>
  </si>
  <si>
    <t>MANNING</t>
  </si>
  <si>
    <t>Steve</t>
  </si>
  <si>
    <t>BEAUCHAMP</t>
  </si>
  <si>
    <t>5F</t>
  </si>
  <si>
    <t>Abbey</t>
  </si>
  <si>
    <t>BERGMANN</t>
  </si>
  <si>
    <t>Emily</t>
  </si>
  <si>
    <t>HEWSON</t>
  </si>
  <si>
    <t>Liann</t>
  </si>
  <si>
    <t>Edmonton Triathlon Academy</t>
  </si>
  <si>
    <t>Jessica</t>
  </si>
  <si>
    <t>Mastermind Racing</t>
  </si>
  <si>
    <t>Terrascape Racing</t>
  </si>
  <si>
    <t>BUCKLEY</t>
  </si>
  <si>
    <t>LACOURSIERE</t>
  </si>
  <si>
    <t>GILCHRIST</t>
  </si>
  <si>
    <t>ST-HILAIRE</t>
  </si>
  <si>
    <t>Nancy</t>
  </si>
  <si>
    <t>SCOTT</t>
  </si>
  <si>
    <t>Amanda</t>
  </si>
  <si>
    <t>DirtGirls</t>
  </si>
  <si>
    <t>5M</t>
  </si>
  <si>
    <t>BUTLER</t>
  </si>
  <si>
    <t>Onyerleft</t>
  </si>
  <si>
    <t>Ride 52</t>
  </si>
  <si>
    <t>KINNIBURGH</t>
  </si>
  <si>
    <t>DMITRUK</t>
  </si>
  <si>
    <t>Lorne</t>
  </si>
  <si>
    <t>Mathieu</t>
  </si>
  <si>
    <t>PASK</t>
  </si>
  <si>
    <t>Keith</t>
  </si>
  <si>
    <t>Dean</t>
  </si>
  <si>
    <t>Fiera</t>
  </si>
  <si>
    <t>BHARDWAJ</t>
  </si>
  <si>
    <t>Suchaet</t>
  </si>
  <si>
    <t>Cycle Logic</t>
  </si>
  <si>
    <t>Nuovo Nord</t>
  </si>
  <si>
    <t>MALACKO</t>
  </si>
  <si>
    <t>Jasper Source for Sports</t>
  </si>
  <si>
    <t>Ridley's Cycle</t>
  </si>
  <si>
    <t>Pedalhead-River Valley Health</t>
  </si>
  <si>
    <t>SNIHUR</t>
  </si>
  <si>
    <t>EDWARDS</t>
  </si>
  <si>
    <t>WATKINS</t>
  </si>
  <si>
    <t>Carl</t>
  </si>
  <si>
    <t>Y</t>
  </si>
  <si>
    <t>MEURER</t>
  </si>
  <si>
    <t>Reid</t>
  </si>
  <si>
    <t>HEINEMANN</t>
  </si>
  <si>
    <t>Christopher</t>
  </si>
  <si>
    <t>Luke</t>
  </si>
  <si>
    <t>Hayden</t>
  </si>
  <si>
    <t>Team Names</t>
  </si>
  <si>
    <t>IGregari</t>
  </si>
  <si>
    <t>MACARTHUR</t>
  </si>
  <si>
    <t>PROCHE</t>
  </si>
  <si>
    <t>Jenn</t>
  </si>
  <si>
    <t>Amber</t>
  </si>
  <si>
    <t>GILMORE</t>
  </si>
  <si>
    <t>RUSNAK</t>
  </si>
  <si>
    <t>Zachary</t>
  </si>
  <si>
    <t>LIPINSKI*</t>
  </si>
  <si>
    <t>Notes</t>
  </si>
  <si>
    <t>Temp Sent</t>
  </si>
  <si>
    <t>Category</t>
  </si>
  <si>
    <t>Club / Team</t>
  </si>
  <si>
    <t>Total Points</t>
  </si>
  <si>
    <t>FREEMANTLE</t>
  </si>
  <si>
    <t>MAYEUR</t>
  </si>
  <si>
    <t>Silber Pro Cycling</t>
  </si>
  <si>
    <t>2017 ITT Points</t>
  </si>
  <si>
    <t>HARGREAVES*</t>
  </si>
  <si>
    <t>MCGILL*</t>
  </si>
  <si>
    <t>KINNIBURGH*</t>
  </si>
  <si>
    <t>SOEHN</t>
  </si>
  <si>
    <t>Jamin</t>
  </si>
  <si>
    <t>WARD</t>
  </si>
  <si>
    <t>Nigel</t>
  </si>
  <si>
    <t>GERMAINE</t>
  </si>
  <si>
    <t>PALAMEREK</t>
  </si>
  <si>
    <t>Trek Red Truck</t>
  </si>
  <si>
    <t>Velo Club Café</t>
  </si>
  <si>
    <t>LINKLATER</t>
  </si>
  <si>
    <t>RMCC - Road Race (B)</t>
  </si>
  <si>
    <t>Canmore Cycling Culture</t>
  </si>
  <si>
    <t>Kimberly</t>
  </si>
  <si>
    <t>Watt Riot Cycling</t>
  </si>
  <si>
    <t xml:space="preserve">Highwood Cycling </t>
  </si>
  <si>
    <t>MEURER*</t>
  </si>
  <si>
    <t>Canada Day Crit 
Criterium Provicials (A)</t>
  </si>
  <si>
    <t>OAKEY</t>
  </si>
  <si>
    <t>Sharron</t>
  </si>
  <si>
    <t>Stampede Road Race (A)
Road Provincial Championships (A)</t>
  </si>
  <si>
    <t>Team Novo Nordisk</t>
  </si>
  <si>
    <t>PARKER*</t>
  </si>
  <si>
    <t>Active Physio Works</t>
  </si>
  <si>
    <t>BURKARD</t>
  </si>
  <si>
    <t>Steven</t>
  </si>
  <si>
    <t>Tour de Bowness - Road Race (B)</t>
  </si>
  <si>
    <t>Ride with Rendall</t>
  </si>
  <si>
    <t>The Cyclery-4iiii</t>
  </si>
  <si>
    <t>MAYHEW</t>
  </si>
  <si>
    <t>Dominic</t>
  </si>
  <si>
    <t>Equipe Cycle Club</t>
  </si>
  <si>
    <t>Glotman Simpson Cycling</t>
  </si>
  <si>
    <t>Garneau-Easton Cycling</t>
  </si>
  <si>
    <t>SCHMIDT</t>
  </si>
  <si>
    <t>Marcy</t>
  </si>
  <si>
    <t>UCalgary Cycling Team</t>
  </si>
  <si>
    <t>2018 ARC Series Points</t>
  </si>
  <si>
    <t>2017 Learn to Race Points2</t>
  </si>
  <si>
    <t>2018 Learn to Race Points</t>
  </si>
  <si>
    <t>2017 Mass Start Upgrade Points</t>
  </si>
  <si>
    <t>2018 Out of Province Mass Start Upgrade Points</t>
  </si>
  <si>
    <t>2018 Out of Province ITT Upgrade Points</t>
  </si>
  <si>
    <t>2018 Mass Start Points</t>
  </si>
  <si>
    <t xml:space="preserve">2018 ITT Points </t>
  </si>
  <si>
    <t>2018 Crit Points</t>
  </si>
  <si>
    <t>2018 GC/Omnium Points</t>
  </si>
  <si>
    <t>Stieda Stage Race - Road Race (B)</t>
  </si>
  <si>
    <t>Stieda Stage Race - ITT (B)</t>
  </si>
  <si>
    <t>Stieda Stage Race - Criterium (B)</t>
  </si>
  <si>
    <t>Stieda Stage Race - GC (A)</t>
  </si>
  <si>
    <t>Pigeon Lake - Road Race (B)</t>
  </si>
  <si>
    <t>CABC - ITT (B)</t>
  </si>
  <si>
    <t>Velocity - ITT (B)</t>
  </si>
  <si>
    <t>ERTC - ITT (B)</t>
  </si>
  <si>
    <t>ERTC - Crit Prov Champs (A)</t>
  </si>
  <si>
    <t>Peloton Stage Race - GC (A)</t>
  </si>
  <si>
    <t>Peloton Stage Race (B)2</t>
  </si>
  <si>
    <t>Peloton Stage Race (B)</t>
  </si>
  <si>
    <t>PRW - Road Race (B)</t>
  </si>
  <si>
    <t>PRW -  Crit (B)</t>
  </si>
  <si>
    <t>Pedalhead - ITT (B)</t>
  </si>
  <si>
    <t>2018 ITT Points</t>
  </si>
  <si>
    <t>CARROLL</t>
  </si>
  <si>
    <t>Rory</t>
  </si>
  <si>
    <t>HewDog Racing</t>
  </si>
  <si>
    <t>LITTLE</t>
  </si>
  <si>
    <t>Taylor</t>
  </si>
  <si>
    <t>Pender Racing p/b Bicicletta (BC)</t>
  </si>
  <si>
    <t>Gastown Cycling Association (BC)</t>
  </si>
  <si>
    <t xml:space="preserve">Peloton Racing </t>
  </si>
  <si>
    <t>KOWALENKO</t>
  </si>
  <si>
    <t>FORSYTH</t>
  </si>
  <si>
    <t>SEIBEL</t>
  </si>
  <si>
    <t>WERNER</t>
  </si>
  <si>
    <t>DENISON</t>
  </si>
  <si>
    <t>Josh</t>
  </si>
  <si>
    <t>CANNON</t>
  </si>
  <si>
    <t>Kristine</t>
  </si>
  <si>
    <t>HALL*</t>
  </si>
  <si>
    <t>BONKOWSKI**</t>
  </si>
  <si>
    <t>HOLOCOMBE</t>
  </si>
  <si>
    <t>Ken</t>
  </si>
  <si>
    <t>POTTER</t>
  </si>
  <si>
    <t>Mac</t>
  </si>
  <si>
    <t>Kate</t>
  </si>
  <si>
    <t>Stieda Stage Race - Omnium (A)</t>
  </si>
  <si>
    <t>QUAN</t>
  </si>
  <si>
    <t>May Lynn</t>
  </si>
  <si>
    <t>05/16/2018</t>
  </si>
  <si>
    <t>5 to 4</t>
  </si>
  <si>
    <t>BRISTOW</t>
  </si>
  <si>
    <t>4 to 3</t>
  </si>
  <si>
    <t>3 to 2</t>
  </si>
  <si>
    <t>WALKER</t>
  </si>
  <si>
    <t>Grace</t>
  </si>
  <si>
    <t>Bicisport - Scratch Race Crit (B)</t>
  </si>
  <si>
    <t>Bicisport - Points Race Crit (B)</t>
  </si>
  <si>
    <t>Bicisport Crit - Omnium (A)</t>
  </si>
  <si>
    <t>MENDOZA</t>
  </si>
  <si>
    <t>Jayar</t>
  </si>
  <si>
    <t>ORSLER</t>
  </si>
  <si>
    <t>Darwin</t>
  </si>
  <si>
    <t>MADDOX</t>
  </si>
  <si>
    <t>05/23/2018</t>
  </si>
  <si>
    <t>bicisport Crit - Omnium (A)</t>
  </si>
  <si>
    <t>bicisport - Scratch Race Crit (B)</t>
  </si>
  <si>
    <t>bicisport - Points Race Crit (B)</t>
  </si>
  <si>
    <t>Sub-Cat</t>
  </si>
  <si>
    <t>Peloton Criterium 1 (B)</t>
  </si>
  <si>
    <t>Peloton Criterium 2 (B)</t>
  </si>
  <si>
    <t>RMCC - Prov Road Race (A)</t>
  </si>
  <si>
    <t>PRW -  Criterium (B)</t>
  </si>
  <si>
    <t>W3</t>
  </si>
  <si>
    <t>W2</t>
  </si>
  <si>
    <t>W4</t>
  </si>
  <si>
    <t>W5</t>
  </si>
  <si>
    <t>Stampede Road Race (A)</t>
  </si>
  <si>
    <t>Canada Day Criterium</t>
  </si>
  <si>
    <t>Stampede Road Race</t>
  </si>
  <si>
    <t>ERTC - Criterium Prov Champs (A)</t>
  </si>
  <si>
    <t>Canada Day Criterium (B)</t>
  </si>
  <si>
    <t>RMCC - Road Race (A)</t>
  </si>
  <si>
    <t>Time Trial Upgrade Points</t>
  </si>
  <si>
    <t>Time Trial upgrade points</t>
  </si>
  <si>
    <t xml:space="preserve">Kevin </t>
  </si>
  <si>
    <t>Birkholz</t>
  </si>
  <si>
    <t>Jonathan</t>
  </si>
  <si>
    <t xml:space="preserve">Mark </t>
  </si>
  <si>
    <t xml:space="preserve">Deregt </t>
  </si>
  <si>
    <t>Philip</t>
  </si>
  <si>
    <t>Logan</t>
  </si>
  <si>
    <t>BRUHA</t>
  </si>
  <si>
    <t>ZENERT</t>
  </si>
  <si>
    <t xml:space="preserve">WALLACE </t>
  </si>
  <si>
    <t>Chris</t>
  </si>
  <si>
    <t>Patrick</t>
  </si>
  <si>
    <t>MCMAHON</t>
  </si>
  <si>
    <t>Glenn</t>
  </si>
  <si>
    <t>HARRIS</t>
  </si>
  <si>
    <t>Huber</t>
  </si>
  <si>
    <t>Nicolas</t>
  </si>
  <si>
    <t xml:space="preserve">HAMILTON </t>
  </si>
  <si>
    <t>HUGHES</t>
  </si>
  <si>
    <t>HAMILTON</t>
  </si>
  <si>
    <t>BOYKO</t>
  </si>
  <si>
    <t xml:space="preserve">Alexander </t>
  </si>
  <si>
    <t>WEBB*</t>
  </si>
  <si>
    <t>Ian</t>
  </si>
  <si>
    <t>Wyatt</t>
  </si>
  <si>
    <t>PETRYSHEN</t>
  </si>
  <si>
    <t>Hewson</t>
  </si>
  <si>
    <t>WILSON</t>
  </si>
  <si>
    <t>Sophia</t>
  </si>
  <si>
    <t>PETT</t>
  </si>
  <si>
    <t>Alexandra</t>
  </si>
  <si>
    <t>VOLSTAD</t>
  </si>
  <si>
    <t>Stephanie</t>
  </si>
  <si>
    <t>O'BRIEN</t>
  </si>
  <si>
    <t>Even</t>
  </si>
  <si>
    <t>LIPINSKI</t>
  </si>
  <si>
    <t>NILES</t>
  </si>
  <si>
    <t>COWIE</t>
  </si>
  <si>
    <t>Seth</t>
  </si>
  <si>
    <t>06/13/18</t>
  </si>
  <si>
    <t>GAUVIN</t>
  </si>
  <si>
    <t>WIEBE</t>
  </si>
  <si>
    <t>Peyton</t>
  </si>
  <si>
    <t>BELCHOS</t>
  </si>
  <si>
    <t>Jordan</t>
  </si>
  <si>
    <t>Mackenzie</t>
  </si>
  <si>
    <t xml:space="preserve">SMITH </t>
  </si>
  <si>
    <t>HOWIE</t>
  </si>
  <si>
    <t>Conner</t>
  </si>
  <si>
    <t>CHAN</t>
  </si>
  <si>
    <t>Titus</t>
  </si>
  <si>
    <t xml:space="preserve">JOHNSON </t>
  </si>
  <si>
    <t>Tyler</t>
  </si>
  <si>
    <t>HOLOWAYCHUCK</t>
  </si>
  <si>
    <t xml:space="preserve">Cory </t>
  </si>
  <si>
    <t>MCLEAN</t>
  </si>
  <si>
    <t>DUBE</t>
  </si>
  <si>
    <t>Justin</t>
  </si>
  <si>
    <t xml:space="preserve">Michael </t>
  </si>
  <si>
    <t>VANDYK</t>
  </si>
  <si>
    <t>jack</t>
  </si>
  <si>
    <t>ROKOSH</t>
  </si>
  <si>
    <t>Kevin</t>
  </si>
  <si>
    <t>MCGRATH</t>
  </si>
  <si>
    <t>Niall</t>
  </si>
  <si>
    <t>BLAND</t>
  </si>
  <si>
    <t>Dennis</t>
  </si>
  <si>
    <t>HEACOCK</t>
  </si>
  <si>
    <t>Edward</t>
  </si>
  <si>
    <t xml:space="preserve">COGHLAN </t>
  </si>
  <si>
    <t>AUER</t>
  </si>
  <si>
    <t>Thomas</t>
  </si>
  <si>
    <t>BAKKE</t>
  </si>
  <si>
    <t>Eric</t>
  </si>
  <si>
    <t>w5</t>
  </si>
  <si>
    <t>NGUYEN</t>
  </si>
  <si>
    <t>Michelle</t>
  </si>
  <si>
    <t>CARPENTER</t>
  </si>
  <si>
    <t>Yuen-Ying</t>
  </si>
  <si>
    <t>FLATER</t>
  </si>
  <si>
    <t>KOHL</t>
  </si>
  <si>
    <t>DANIELSON</t>
  </si>
  <si>
    <t>Dayton</t>
  </si>
  <si>
    <t>BELLINGER</t>
  </si>
  <si>
    <t xml:space="preserve">Colin </t>
  </si>
  <si>
    <t>DELOS REYES</t>
  </si>
  <si>
    <t>Manny</t>
  </si>
  <si>
    <t>TABALDO</t>
  </si>
  <si>
    <t>Francis</t>
  </si>
  <si>
    <t>Don</t>
  </si>
  <si>
    <t>Gerlitz</t>
  </si>
  <si>
    <t>CONRAD</t>
  </si>
  <si>
    <t>MALCOLM</t>
  </si>
  <si>
    <t>Colleen</t>
  </si>
  <si>
    <t>HENDERSON</t>
  </si>
  <si>
    <t>Christine</t>
  </si>
  <si>
    <t xml:space="preserve">Gilchrist </t>
  </si>
  <si>
    <t>Callaghan</t>
  </si>
  <si>
    <t>Catilin</t>
  </si>
  <si>
    <t>Debra</t>
  </si>
  <si>
    <t xml:space="preserve">MUNDY </t>
  </si>
  <si>
    <t xml:space="preserve">MCKNIGHT </t>
  </si>
  <si>
    <t>Cameron</t>
  </si>
  <si>
    <t>ADOMONIS</t>
  </si>
  <si>
    <t>05/25/18</t>
  </si>
  <si>
    <t xml:space="preserve">Wenger </t>
  </si>
  <si>
    <t>DYCK</t>
  </si>
  <si>
    <t xml:space="preserve">Jason </t>
  </si>
  <si>
    <t>THIBAUDEAU</t>
  </si>
  <si>
    <t>Franky</t>
  </si>
  <si>
    <t>BAILEY</t>
  </si>
  <si>
    <t>Will</t>
  </si>
  <si>
    <t xml:space="preserve">JUGO </t>
  </si>
  <si>
    <t xml:space="preserve">CUTKNIFE </t>
  </si>
  <si>
    <t>Sherman</t>
  </si>
  <si>
    <t>Nelson</t>
  </si>
  <si>
    <t>DICKONSON</t>
  </si>
  <si>
    <t xml:space="preserve">Annie </t>
  </si>
  <si>
    <t>Jay</t>
  </si>
  <si>
    <t>STRILCHUCK</t>
  </si>
  <si>
    <t xml:space="preserve">Alannah </t>
  </si>
  <si>
    <t xml:space="preserve">KING </t>
  </si>
  <si>
    <t xml:space="preserve">Spencer </t>
  </si>
  <si>
    <t xml:space="preserve">Shannon </t>
  </si>
  <si>
    <t xml:space="preserve">Gordon </t>
  </si>
  <si>
    <t>Benjamin</t>
  </si>
  <si>
    <t>JONES</t>
  </si>
  <si>
    <t>VOLORNEY</t>
  </si>
  <si>
    <t xml:space="preserve">Ben </t>
  </si>
  <si>
    <t>MAKOWSKY</t>
  </si>
  <si>
    <t xml:space="preserve">IRWIN </t>
  </si>
  <si>
    <t>GEORGE</t>
  </si>
  <si>
    <t>GONZALES</t>
  </si>
  <si>
    <t>Willy</t>
  </si>
  <si>
    <t>BARRACLOUGH</t>
  </si>
  <si>
    <t>Ngaire</t>
  </si>
  <si>
    <t>OAKEY-AYROUD</t>
  </si>
  <si>
    <t>kathryn</t>
  </si>
  <si>
    <t>Quinn</t>
  </si>
  <si>
    <t xml:space="preserve">5 to 4 </t>
  </si>
  <si>
    <t xml:space="preserve">4 to 3 </t>
  </si>
  <si>
    <t>BARIL</t>
  </si>
  <si>
    <t>DONALDSON</t>
  </si>
  <si>
    <t>Shawna</t>
  </si>
  <si>
    <t>THEW</t>
  </si>
  <si>
    <t>Samara</t>
  </si>
  <si>
    <t>KUPSCH</t>
  </si>
  <si>
    <t xml:space="preserve">BLANEY </t>
  </si>
  <si>
    <t>William</t>
  </si>
  <si>
    <t>DAMANT</t>
  </si>
  <si>
    <t>BRAATEN</t>
  </si>
  <si>
    <t>SUNDT</t>
  </si>
  <si>
    <t>Zackery</t>
  </si>
  <si>
    <t xml:space="preserve">MACALISTER </t>
  </si>
  <si>
    <t xml:space="preserve">Roderick </t>
  </si>
  <si>
    <t xml:space="preserve">GERMAINE </t>
  </si>
  <si>
    <t xml:space="preserve">Sean </t>
  </si>
  <si>
    <t>MEUNIER</t>
  </si>
  <si>
    <t>Danielle</t>
  </si>
  <si>
    <t>07/16/18</t>
  </si>
  <si>
    <t>HALL</t>
  </si>
  <si>
    <t xml:space="preserve">Sara </t>
  </si>
  <si>
    <t xml:space="preserve">COTE </t>
  </si>
  <si>
    <t xml:space="preserve">Reid </t>
  </si>
  <si>
    <t xml:space="preserve">Scott </t>
  </si>
  <si>
    <t xml:space="preserve">WIDNEY </t>
  </si>
  <si>
    <t>Chantell</t>
  </si>
  <si>
    <t>Shannon</t>
  </si>
  <si>
    <t>BAILLIE</t>
  </si>
  <si>
    <t>Robin</t>
  </si>
  <si>
    <t xml:space="preserve">AMISTRAD </t>
  </si>
  <si>
    <t xml:space="preserve">Isa </t>
  </si>
  <si>
    <t>Cranked</t>
  </si>
  <si>
    <t>Everett</t>
  </si>
  <si>
    <t xml:space="preserve">Nicholas </t>
  </si>
  <si>
    <t xml:space="preserve">Dan </t>
  </si>
  <si>
    <t xml:space="preserve">WIEBE </t>
  </si>
  <si>
    <t xml:space="preserve">Payton </t>
  </si>
  <si>
    <t xml:space="preserve">TSUYUHARA </t>
  </si>
  <si>
    <t>Kunio</t>
  </si>
  <si>
    <t>ANTONIOU</t>
  </si>
  <si>
    <t>Lampros</t>
  </si>
  <si>
    <t xml:space="preserve">Connor </t>
  </si>
  <si>
    <t xml:space="preserve">KIM </t>
  </si>
  <si>
    <t xml:space="preserve">Robin </t>
  </si>
  <si>
    <t>MORRISON</t>
  </si>
  <si>
    <t xml:space="preserve">Kyle </t>
  </si>
  <si>
    <t xml:space="preserve">HOYLE </t>
  </si>
  <si>
    <t xml:space="preserve">MORA </t>
  </si>
  <si>
    <t>Peter</t>
  </si>
  <si>
    <t xml:space="preserve">GIBBONS </t>
  </si>
  <si>
    <t>07/26/18</t>
  </si>
  <si>
    <t>McGill</t>
  </si>
  <si>
    <t xml:space="preserve">Wloka </t>
  </si>
  <si>
    <t>Cowan</t>
  </si>
  <si>
    <t>Quentin</t>
  </si>
  <si>
    <t>Campbell</t>
  </si>
  <si>
    <t xml:space="preserve">Mackie </t>
  </si>
  <si>
    <t xml:space="preserve">Jeffrey </t>
  </si>
  <si>
    <t>Gilbertson</t>
  </si>
  <si>
    <t xml:space="preserve">Timothy </t>
  </si>
  <si>
    <t xml:space="preserve">Kowalenko </t>
  </si>
  <si>
    <t xml:space="preserve">3 to 2 </t>
  </si>
  <si>
    <t>Mayr</t>
  </si>
  <si>
    <t xml:space="preserve">Walter </t>
  </si>
  <si>
    <t xml:space="preserve">Schmidt </t>
  </si>
  <si>
    <t xml:space="preserve">BARRY </t>
  </si>
  <si>
    <t xml:space="preserve">Paul </t>
  </si>
  <si>
    <t>KITCHEN</t>
  </si>
  <si>
    <t>QUINTAL</t>
  </si>
  <si>
    <t>Maxime</t>
  </si>
  <si>
    <t>STENNER</t>
  </si>
  <si>
    <t xml:space="preserve">WENGER </t>
  </si>
  <si>
    <t>WLOKA</t>
  </si>
  <si>
    <t>Philipp</t>
  </si>
  <si>
    <t>BONKOWSKI</t>
  </si>
  <si>
    <t>HUBER</t>
  </si>
  <si>
    <t>AMBERIADIS</t>
  </si>
  <si>
    <t>Tom</t>
  </si>
  <si>
    <t>LYNEM</t>
  </si>
  <si>
    <t>Nick</t>
  </si>
  <si>
    <t>MYERS</t>
  </si>
  <si>
    <t>Ella</t>
  </si>
  <si>
    <t>COUND</t>
  </si>
  <si>
    <t>Pauline</t>
  </si>
  <si>
    <t>Heinemeyer</t>
  </si>
  <si>
    <t>Dawn</t>
  </si>
  <si>
    <t>EWANCHUK</t>
  </si>
  <si>
    <t xml:space="preserve">Mike </t>
  </si>
  <si>
    <t>WEIKUM</t>
  </si>
  <si>
    <t>jamie</t>
  </si>
  <si>
    <t>loe</t>
  </si>
  <si>
    <t>GIESBRECHT</t>
  </si>
  <si>
    <t>MAYR</t>
  </si>
  <si>
    <t>ENGELLEDER</t>
  </si>
  <si>
    <t>SARANTIS</t>
  </si>
  <si>
    <t>Ari</t>
  </si>
  <si>
    <t>FAAS</t>
  </si>
  <si>
    <t>Mark</t>
  </si>
  <si>
    <t xml:space="preserve">FURLONG </t>
  </si>
  <si>
    <t>Barrie</t>
  </si>
  <si>
    <t>FEDYNA</t>
  </si>
  <si>
    <t>Marg</t>
  </si>
  <si>
    <t>WALTER</t>
  </si>
  <si>
    <t>08/08/2018</t>
  </si>
  <si>
    <t>Jacob</t>
  </si>
  <si>
    <t xml:space="preserve">POTTAGE </t>
  </si>
  <si>
    <t xml:space="preserve">Jonathan </t>
  </si>
  <si>
    <t xml:space="preserve">JONES </t>
  </si>
  <si>
    <t xml:space="preserve">Lepage </t>
  </si>
  <si>
    <t>Gilles</t>
  </si>
  <si>
    <t xml:space="preserve">BRISTOW </t>
  </si>
  <si>
    <t xml:space="preserve">Luke </t>
  </si>
  <si>
    <t xml:space="preserve">MACLEAN </t>
  </si>
  <si>
    <t xml:space="preserve">Ryan </t>
  </si>
  <si>
    <t xml:space="preserve">SEIBEL </t>
  </si>
  <si>
    <t xml:space="preserve">WARD </t>
  </si>
  <si>
    <t xml:space="preserve">Nigel </t>
  </si>
  <si>
    <t xml:space="preserve">3 to 4 </t>
  </si>
  <si>
    <t xml:space="preserve">WATTS </t>
  </si>
  <si>
    <t xml:space="preserve">Hilary </t>
  </si>
  <si>
    <t xml:space="preserve">Walker </t>
  </si>
  <si>
    <t xml:space="preserve">Grace </t>
  </si>
  <si>
    <t xml:space="preserve">GILMORE </t>
  </si>
  <si>
    <t xml:space="preserve">Jeanie </t>
  </si>
  <si>
    <t xml:space="preserve">Kristie </t>
  </si>
  <si>
    <t xml:space="preserve">SCOTT </t>
  </si>
  <si>
    <t>SHERMAN</t>
  </si>
  <si>
    <t>Blaine</t>
  </si>
  <si>
    <t>JUNG</t>
  </si>
  <si>
    <t>Ben</t>
  </si>
  <si>
    <t>Alexander</t>
  </si>
  <si>
    <t>BIRKHOLZ</t>
  </si>
  <si>
    <t>SNHUR</t>
  </si>
  <si>
    <t xml:space="preserve">Kate </t>
  </si>
  <si>
    <t>BRISTOW *</t>
  </si>
  <si>
    <t>WALSH</t>
  </si>
  <si>
    <t>CP</t>
  </si>
  <si>
    <t xml:space="preserve">EDWARDS </t>
  </si>
  <si>
    <t>COLLINS</t>
  </si>
  <si>
    <t>Jesse James</t>
  </si>
  <si>
    <t>Annie</t>
  </si>
  <si>
    <t>08/13/18</t>
  </si>
  <si>
    <t>WYLIE</t>
  </si>
  <si>
    <t xml:space="preserve">Dean </t>
  </si>
  <si>
    <t>BODDY</t>
  </si>
  <si>
    <t>English</t>
  </si>
  <si>
    <t>Jennifer</t>
  </si>
  <si>
    <t>COSSETTE</t>
  </si>
  <si>
    <t>Hugo</t>
  </si>
  <si>
    <t>RICKUM</t>
  </si>
  <si>
    <t>STRINGER</t>
  </si>
  <si>
    <t>YANICKI</t>
  </si>
  <si>
    <t>HRYNKOW</t>
  </si>
  <si>
    <t>Joeseph</t>
  </si>
  <si>
    <t>BURTON</t>
  </si>
  <si>
    <t>RIESS</t>
  </si>
  <si>
    <t>Tim</t>
  </si>
  <si>
    <t>Ross</t>
  </si>
  <si>
    <t>Flood</t>
  </si>
  <si>
    <t>Kent</t>
  </si>
  <si>
    <t>Ellis</t>
  </si>
  <si>
    <t>Meika</t>
  </si>
  <si>
    <t>Jeanie</t>
  </si>
  <si>
    <t>Hilary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</si>
</sst>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FF33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FF33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3" tint="-0.24994659260841701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sz val="11"/>
      <color rgb="FF7030A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3" tint="-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 tint="-0.2499465926084170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33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3" tint="-0.2499465926084170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scheme val="minor"/>
    </font>
    <font>
      <sz val="11"/>
      <color rgb="FFFF0000"/>
      <name val="Calibri"/>
      <scheme val="minor"/>
    </font>
    <font>
      <b/>
      <sz val="11"/>
      <color theme="3" tint="-0.249977111117893"/>
      <name val="Calibri"/>
      <scheme val="minor"/>
    </font>
    <font>
      <sz val="11"/>
      <color rgb="FF00B050"/>
      <name val="Calibri"/>
      <scheme val="minor"/>
    </font>
    <font>
      <sz val="11"/>
      <color rgb="FFFF3300"/>
      <name val="Calibri"/>
      <scheme val="minor"/>
    </font>
    <font>
      <sz val="11"/>
      <color rgb="FF7030A0"/>
      <name val="Calibri"/>
      <scheme val="minor"/>
    </font>
    <font>
      <sz val="11"/>
      <color theme="3" tint="-0.2499465926084170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9" tint="0.39994506668294322"/>
        <bgColor theme="9" tint="0.39994506668294322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9" tint="0.3999755851924192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theme="9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9" tint="0.39997558519241921"/>
      </bottom>
      <diagonal/>
    </border>
    <border>
      <left/>
      <right style="thick">
        <color indexed="64"/>
      </right>
      <top style="thin">
        <color indexed="64"/>
      </top>
      <bottom style="thin">
        <color theme="9" tint="0.39997558519241921"/>
      </bottom>
      <diagonal/>
    </border>
    <border>
      <left/>
      <right/>
      <top style="thin">
        <color indexed="64"/>
      </top>
      <bottom style="thin">
        <color theme="9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9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theme="9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ck">
        <color theme="1"/>
      </left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4" fillId="0" borderId="0"/>
  </cellStyleXfs>
  <cellXfs count="697">
    <xf numFmtId="0" fontId="0" fillId="0" borderId="0" xfId="0"/>
    <xf numFmtId="0" fontId="0" fillId="0" borderId="0" xfId="0" applyFont="1"/>
    <xf numFmtId="0" fontId="0" fillId="0" borderId="5" xfId="0" applyFont="1" applyBorder="1" applyAlignment="1">
      <alignment horizontal="center"/>
    </xf>
    <xf numFmtId="0" fontId="0" fillId="0" borderId="3" xfId="0" applyFont="1" applyBorder="1"/>
    <xf numFmtId="0" fontId="2" fillId="0" borderId="10" xfId="0" applyNumberFormat="1" applyFont="1" applyBorder="1" applyAlignment="1">
      <alignment horizontal="center"/>
    </xf>
    <xf numFmtId="1" fontId="0" fillId="2" borderId="11" xfId="0" applyNumberFormat="1" applyFont="1" applyFill="1" applyBorder="1" applyAlignment="1">
      <alignment horizontal="center"/>
    </xf>
    <xf numFmtId="1" fontId="0" fillId="0" borderId="11" xfId="0" applyNumberFormat="1" applyFont="1" applyBorder="1" applyAlignment="1">
      <alignment horizontal="center"/>
    </xf>
    <xf numFmtId="1" fontId="0" fillId="0" borderId="9" xfId="0" applyNumberFormat="1" applyFont="1" applyBorder="1" applyAlignment="1">
      <alignment horizontal="center"/>
    </xf>
    <xf numFmtId="1" fontId="10" fillId="0" borderId="12" xfId="0" applyNumberFormat="1" applyFont="1" applyBorder="1" applyAlignment="1">
      <alignment horizontal="center"/>
    </xf>
    <xf numFmtId="1" fontId="12" fillId="0" borderId="8" xfId="0" applyNumberFormat="1" applyFont="1" applyBorder="1" applyAlignment="1">
      <alignment horizontal="center"/>
    </xf>
    <xf numFmtId="0" fontId="0" fillId="0" borderId="9" xfId="0" applyFont="1" applyBorder="1"/>
    <xf numFmtId="0" fontId="10" fillId="0" borderId="13" xfId="0" applyFont="1" applyBorder="1"/>
    <xf numFmtId="0" fontId="11" fillId="0" borderId="13" xfId="0" applyFont="1" applyBorder="1"/>
    <xf numFmtId="0" fontId="12" fillId="0" borderId="13" xfId="0" applyFont="1" applyBorder="1"/>
    <xf numFmtId="0" fontId="0" fillId="0" borderId="13" xfId="0" applyFont="1" applyBorder="1"/>
    <xf numFmtId="0" fontId="13" fillId="0" borderId="13" xfId="0" applyFont="1" applyBorder="1"/>
    <xf numFmtId="0" fontId="13" fillId="0" borderId="3" xfId="1" applyFont="1" applyFill="1" applyBorder="1" applyAlignment="1">
      <alignment horizontal="left" vertical="center"/>
    </xf>
    <xf numFmtId="1" fontId="0" fillId="2" borderId="3" xfId="0" applyNumberFormat="1" applyFont="1" applyFill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0" fillId="0" borderId="10" xfId="0" applyNumberFormat="1" applyFont="1" applyBorder="1" applyAlignment="1">
      <alignment horizontal="center"/>
    </xf>
    <xf numFmtId="1" fontId="0" fillId="2" borderId="2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3" fillId="0" borderId="1" xfId="1" applyFont="1" applyFill="1" applyBorder="1" applyAlignment="1">
      <alignment horizontal="left" vertical="center"/>
    </xf>
    <xf numFmtId="0" fontId="0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0" fillId="0" borderId="1" xfId="0" applyBorder="1"/>
    <xf numFmtId="1" fontId="6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1" fontId="0" fillId="0" borderId="15" xfId="0" applyNumberFormat="1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0" borderId="0" xfId="0" applyNumberFormat="1" applyFont="1"/>
    <xf numFmtId="0" fontId="0" fillId="0" borderId="9" xfId="0" applyBorder="1"/>
    <xf numFmtId="0" fontId="15" fillId="0" borderId="11" xfId="0" applyFont="1" applyBorder="1"/>
    <xf numFmtId="0" fontId="15" fillId="0" borderId="2" xfId="0" applyFont="1" applyBorder="1"/>
    <xf numFmtId="0" fontId="18" fillId="0" borderId="11" xfId="0" applyFont="1" applyBorder="1"/>
    <xf numFmtId="0" fontId="2" fillId="0" borderId="0" xfId="0" applyNumberFormat="1" applyFont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2" fillId="0" borderId="0" xfId="0" applyNumberFormat="1" applyFont="1" applyBorder="1" applyAlignment="1">
      <alignment horizontal="center"/>
    </xf>
    <xf numFmtId="0" fontId="10" fillId="0" borderId="0" xfId="0" applyFont="1" applyBorder="1"/>
    <xf numFmtId="0" fontId="11" fillId="0" borderId="0" xfId="0" applyFont="1" applyBorder="1"/>
    <xf numFmtId="0" fontId="0" fillId="0" borderId="1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0" fillId="0" borderId="14" xfId="0" applyNumberFormat="1" applyFont="1" applyBorder="1" applyAlignment="1">
      <alignment horizontal="center"/>
    </xf>
    <xf numFmtId="1" fontId="12" fillId="0" borderId="14" xfId="0" applyNumberFormat="1" applyFont="1" applyBorder="1" applyAlignment="1">
      <alignment horizontal="center"/>
    </xf>
    <xf numFmtId="0" fontId="10" fillId="0" borderId="3" xfId="0" applyFont="1" applyBorder="1"/>
    <xf numFmtId="0" fontId="11" fillId="0" borderId="3" xfId="0" applyFont="1" applyBorder="1"/>
    <xf numFmtId="0" fontId="0" fillId="0" borderId="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6" fillId="4" borderId="19" xfId="0" applyNumberFormat="1" applyFont="1" applyFill="1" applyBorder="1" applyAlignment="1">
      <alignment horizontal="center" textRotation="90"/>
    </xf>
    <xf numFmtId="0" fontId="4" fillId="4" borderId="20" xfId="0" applyNumberFormat="1" applyFont="1" applyFill="1" applyBorder="1" applyAlignment="1">
      <alignment horizontal="center" textRotation="90"/>
    </xf>
    <xf numFmtId="1" fontId="5" fillId="4" borderId="19" xfId="0" applyNumberFormat="1" applyFont="1" applyFill="1" applyBorder="1" applyAlignment="1">
      <alignment horizontal="center" textRotation="90"/>
    </xf>
    <xf numFmtId="1" fontId="5" fillId="4" borderId="21" xfId="0" applyNumberFormat="1" applyFont="1" applyFill="1" applyBorder="1" applyAlignment="1">
      <alignment horizontal="center" textRotation="90"/>
    </xf>
    <xf numFmtId="1" fontId="6" fillId="4" borderId="17" xfId="0" applyNumberFormat="1" applyFont="1" applyFill="1" applyBorder="1" applyAlignment="1">
      <alignment horizontal="center" textRotation="90"/>
    </xf>
    <xf numFmtId="1" fontId="6" fillId="4" borderId="20" xfId="0" applyNumberFormat="1" applyFont="1" applyFill="1" applyBorder="1" applyAlignment="1">
      <alignment horizontal="center" textRotation="90"/>
    </xf>
    <xf numFmtId="1" fontId="5" fillId="4" borderId="20" xfId="0" applyNumberFormat="1" applyFont="1" applyFill="1" applyBorder="1" applyAlignment="1">
      <alignment horizontal="center" textRotation="90"/>
    </xf>
    <xf numFmtId="1" fontId="16" fillId="4" borderId="19" xfId="0" applyNumberFormat="1" applyFont="1" applyFill="1" applyBorder="1" applyAlignment="1">
      <alignment horizontal="center" textRotation="90"/>
    </xf>
    <xf numFmtId="1" fontId="7" fillId="4" borderId="22" xfId="0" applyNumberFormat="1" applyFont="1" applyFill="1" applyBorder="1" applyAlignment="1">
      <alignment horizontal="center" textRotation="90"/>
    </xf>
    <xf numFmtId="1" fontId="8" fillId="4" borderId="17" xfId="0" applyNumberFormat="1" applyFont="1" applyFill="1" applyBorder="1" applyAlignment="1">
      <alignment horizontal="center" textRotation="90"/>
    </xf>
    <xf numFmtId="1" fontId="9" fillId="4" borderId="18" xfId="0" applyNumberFormat="1" applyFont="1" applyFill="1" applyBorder="1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Font="1" applyBorder="1"/>
    <xf numFmtId="1" fontId="10" fillId="0" borderId="13" xfId="0" applyNumberFormat="1" applyFont="1" applyBorder="1" applyAlignment="1">
      <alignment horizontal="center"/>
    </xf>
    <xf numFmtId="1" fontId="12" fillId="0" borderId="12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9" fillId="0" borderId="0" xfId="0" applyFont="1"/>
    <xf numFmtId="0" fontId="15" fillId="0" borderId="0" xfId="0" applyFont="1" applyAlignment="1">
      <alignment horizontal="center"/>
    </xf>
    <xf numFmtId="0" fontId="15" fillId="0" borderId="1" xfId="0" applyFont="1" applyBorder="1"/>
    <xf numFmtId="0" fontId="15" fillId="0" borderId="0" xfId="0" applyFont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5" fillId="5" borderId="1" xfId="0" applyFont="1" applyFill="1" applyBorder="1" applyAlignment="1">
      <alignment horizontal="center"/>
    </xf>
    <xf numFmtId="0" fontId="15" fillId="3" borderId="1" xfId="0" applyFont="1" applyFill="1" applyBorder="1"/>
    <xf numFmtId="1" fontId="20" fillId="0" borderId="1" xfId="0" applyNumberFormat="1" applyFont="1" applyBorder="1" applyAlignment="1">
      <alignment horizontal="center"/>
    </xf>
    <xf numFmtId="0" fontId="16" fillId="6" borderId="19" xfId="0" applyFont="1" applyFill="1" applyBorder="1" applyAlignment="1">
      <alignment textRotation="90"/>
    </xf>
    <xf numFmtId="0" fontId="7" fillId="6" borderId="17" xfId="0" applyFont="1" applyFill="1" applyBorder="1" applyAlignment="1">
      <alignment textRotation="90"/>
    </xf>
    <xf numFmtId="0" fontId="8" fillId="6" borderId="17" xfId="0" applyFont="1" applyFill="1" applyBorder="1" applyAlignment="1">
      <alignment textRotation="90"/>
    </xf>
    <xf numFmtId="0" fontId="16" fillId="6" borderId="17" xfId="0" applyFont="1" applyFill="1" applyBorder="1" applyAlignment="1">
      <alignment textRotation="90"/>
    </xf>
    <xf numFmtId="0" fontId="7" fillId="6" borderId="22" xfId="0" applyFont="1" applyFill="1" applyBorder="1" applyAlignment="1">
      <alignment textRotation="90"/>
    </xf>
    <xf numFmtId="0" fontId="16" fillId="6" borderId="22" xfId="0" applyFont="1" applyFill="1" applyBorder="1" applyAlignment="1">
      <alignment textRotation="90"/>
    </xf>
    <xf numFmtId="0" fontId="8" fillId="6" borderId="17" xfId="0" applyFont="1" applyFill="1" applyBorder="1" applyAlignment="1">
      <alignment textRotation="90" wrapText="1"/>
    </xf>
    <xf numFmtId="0" fontId="16" fillId="6" borderId="17" xfId="0" applyFont="1" applyFill="1" applyBorder="1" applyAlignment="1">
      <alignment textRotation="90" wrapText="1"/>
    </xf>
    <xf numFmtId="0" fontId="4" fillId="6" borderId="17" xfId="0" applyFont="1" applyFill="1" applyBorder="1" applyAlignment="1">
      <alignment textRotation="90"/>
    </xf>
    <xf numFmtId="0" fontId="7" fillId="6" borderId="17" xfId="0" applyFont="1" applyFill="1" applyBorder="1" applyAlignment="1">
      <alignment horizontal="center" textRotation="90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13" xfId="0" applyFont="1" applyBorder="1"/>
    <xf numFmtId="0" fontId="2" fillId="0" borderId="1" xfId="0" applyFont="1" applyBorder="1"/>
    <xf numFmtId="0" fontId="2" fillId="0" borderId="0" xfId="0" applyFont="1"/>
    <xf numFmtId="0" fontId="4" fillId="6" borderId="22" xfId="0" applyFont="1" applyFill="1" applyBorder="1" applyAlignment="1">
      <alignment textRotation="90"/>
    </xf>
    <xf numFmtId="0" fontId="2" fillId="0" borderId="3" xfId="0" applyFont="1" applyBorder="1"/>
    <xf numFmtId="0" fontId="2" fillId="0" borderId="0" xfId="0" applyFont="1" applyBorder="1"/>
    <xf numFmtId="0" fontId="0" fillId="0" borderId="2" xfId="0" applyFont="1" applyBorder="1" applyAlignment="1">
      <alignment horizontal="center"/>
    </xf>
    <xf numFmtId="0" fontId="0" fillId="7" borderId="17" xfId="0" applyFont="1" applyFill="1" applyBorder="1"/>
    <xf numFmtId="0" fontId="2" fillId="7" borderId="10" xfId="0" applyNumberFormat="1" applyFont="1" applyFill="1" applyBorder="1" applyAlignment="1">
      <alignment horizontal="center"/>
    </xf>
    <xf numFmtId="1" fontId="10" fillId="7" borderId="28" xfId="0" applyNumberFormat="1" applyFont="1" applyFill="1" applyBorder="1" applyAlignment="1">
      <alignment horizontal="center"/>
    </xf>
    <xf numFmtId="1" fontId="11" fillId="7" borderId="29" xfId="0" applyNumberFormat="1" applyFont="1" applyFill="1" applyBorder="1" applyAlignment="1">
      <alignment horizontal="center"/>
    </xf>
    <xf numFmtId="1" fontId="12" fillId="7" borderId="26" xfId="0" applyNumberFormat="1" applyFont="1" applyFill="1" applyBorder="1" applyAlignment="1">
      <alignment horizontal="center"/>
    </xf>
    <xf numFmtId="0" fontId="0" fillId="7" borderId="27" xfId="0" applyFont="1" applyFill="1" applyBorder="1"/>
    <xf numFmtId="0" fontId="10" fillId="7" borderId="29" xfId="0" applyFont="1" applyFill="1" applyBorder="1"/>
    <xf numFmtId="0" fontId="11" fillId="7" borderId="29" xfId="0" applyFont="1" applyFill="1" applyBorder="1"/>
    <xf numFmtId="0" fontId="2" fillId="7" borderId="29" xfId="0" applyFont="1" applyFill="1" applyBorder="1"/>
    <xf numFmtId="0" fontId="0" fillId="0" borderId="17" xfId="0" applyFont="1" applyBorder="1"/>
    <xf numFmtId="1" fontId="10" fillId="0" borderId="28" xfId="0" applyNumberFormat="1" applyFont="1" applyBorder="1" applyAlignment="1">
      <alignment horizontal="center"/>
    </xf>
    <xf numFmtId="1" fontId="11" fillId="0" borderId="29" xfId="0" applyNumberFormat="1" applyFont="1" applyBorder="1" applyAlignment="1">
      <alignment horizontal="center"/>
    </xf>
    <xf numFmtId="1" fontId="12" fillId="0" borderId="26" xfId="0" applyNumberFormat="1" applyFont="1" applyBorder="1" applyAlignment="1">
      <alignment horizontal="center"/>
    </xf>
    <xf numFmtId="0" fontId="0" fillId="0" borderId="27" xfId="0" applyFont="1" applyBorder="1"/>
    <xf numFmtId="0" fontId="10" fillId="0" borderId="29" xfId="0" applyFont="1" applyBorder="1"/>
    <xf numFmtId="0" fontId="11" fillId="0" borderId="29" xfId="0" applyFont="1" applyBorder="1"/>
    <xf numFmtId="0" fontId="2" fillId="0" borderId="29" xfId="0" applyFont="1" applyBorder="1"/>
    <xf numFmtId="1" fontId="6" fillId="7" borderId="17" xfId="0" applyNumberFormat="1" applyFont="1" applyFill="1" applyBorder="1" applyAlignment="1">
      <alignment horizontal="center"/>
    </xf>
    <xf numFmtId="1" fontId="6" fillId="7" borderId="20" xfId="0" applyNumberFormat="1" applyFont="1" applyFill="1" applyBorder="1" applyAlignment="1">
      <alignment horizontal="center"/>
    </xf>
    <xf numFmtId="1" fontId="0" fillId="7" borderId="11" xfId="0" applyNumberFormat="1" applyFont="1" applyFill="1" applyBorder="1" applyAlignment="1">
      <alignment horizontal="center"/>
    </xf>
    <xf numFmtId="1" fontId="0" fillId="7" borderId="10" xfId="0" applyNumberFormat="1" applyFont="1" applyFill="1" applyBorder="1" applyAlignment="1">
      <alignment horizontal="center"/>
    </xf>
    <xf numFmtId="1" fontId="0" fillId="7" borderId="27" xfId="0" applyNumberFormat="1" applyFont="1" applyFill="1" applyBorder="1" applyAlignment="1">
      <alignment horizontal="center"/>
    </xf>
    <xf numFmtId="0" fontId="12" fillId="7" borderId="29" xfId="0" applyFont="1" applyFill="1" applyBorder="1"/>
    <xf numFmtId="1" fontId="6" fillId="0" borderId="17" xfId="0" applyNumberFormat="1" applyFont="1" applyBorder="1" applyAlignment="1">
      <alignment horizontal="center"/>
    </xf>
    <xf numFmtId="1" fontId="6" fillId="0" borderId="20" xfId="0" applyNumberFormat="1" applyFont="1" applyBorder="1" applyAlignment="1">
      <alignment horizontal="center"/>
    </xf>
    <xf numFmtId="1" fontId="0" fillId="0" borderId="27" xfId="0" applyNumberFormat="1" applyFont="1" applyBorder="1" applyAlignment="1">
      <alignment horizontal="center"/>
    </xf>
    <xf numFmtId="0" fontId="12" fillId="0" borderId="29" xfId="0" applyFont="1" applyBorder="1"/>
    <xf numFmtId="1" fontId="0" fillId="2" borderId="19" xfId="0" applyNumberFormat="1" applyFont="1" applyFill="1" applyBorder="1" applyAlignment="1">
      <alignment horizontal="center"/>
    </xf>
    <xf numFmtId="1" fontId="20" fillId="7" borderId="17" xfId="0" applyNumberFormat="1" applyFont="1" applyFill="1" applyBorder="1" applyAlignment="1">
      <alignment horizontal="center"/>
    </xf>
    <xf numFmtId="1" fontId="20" fillId="7" borderId="20" xfId="0" applyNumberFormat="1" applyFont="1" applyFill="1" applyBorder="1" applyAlignment="1">
      <alignment horizontal="center"/>
    </xf>
    <xf numFmtId="1" fontId="20" fillId="0" borderId="17" xfId="0" applyNumberFormat="1" applyFont="1" applyBorder="1" applyAlignment="1">
      <alignment horizontal="center"/>
    </xf>
    <xf numFmtId="1" fontId="20" fillId="0" borderId="20" xfId="0" applyNumberFormat="1" applyFont="1" applyBorder="1" applyAlignment="1">
      <alignment horizontal="center"/>
    </xf>
    <xf numFmtId="0" fontId="0" fillId="7" borderId="17" xfId="0" applyNumberFormat="1" applyFont="1" applyFill="1" applyBorder="1"/>
    <xf numFmtId="0" fontId="13" fillId="0" borderId="1" xfId="1" applyNumberFormat="1" applyFont="1" applyBorder="1" applyAlignment="1">
      <alignment horizontal="left" vertical="center"/>
    </xf>
    <xf numFmtId="0" fontId="21" fillId="0" borderId="13" xfId="0" applyFont="1" applyBorder="1"/>
    <xf numFmtId="0" fontId="0" fillId="0" borderId="30" xfId="0" applyBorder="1"/>
    <xf numFmtId="0" fontId="0" fillId="0" borderId="30" xfId="0" applyBorder="1" applyAlignment="1">
      <alignment horizontal="center"/>
    </xf>
    <xf numFmtId="1" fontId="6" fillId="0" borderId="25" xfId="0" applyNumberFormat="1" applyFont="1" applyBorder="1" applyAlignment="1">
      <alignment horizontal="center"/>
    </xf>
    <xf numFmtId="0" fontId="0" fillId="7" borderId="1" xfId="0" applyFont="1" applyFill="1" applyBorder="1"/>
    <xf numFmtId="0" fontId="0" fillId="7" borderId="29" xfId="0" applyFont="1" applyFill="1" applyBorder="1"/>
    <xf numFmtId="0" fontId="0" fillId="0" borderId="29" xfId="0" applyFont="1" applyBorder="1"/>
    <xf numFmtId="0" fontId="13" fillId="7" borderId="17" xfId="1" applyNumberFormat="1" applyFont="1" applyFill="1" applyBorder="1" applyAlignment="1">
      <alignment horizontal="left" vertical="center"/>
    </xf>
    <xf numFmtId="0" fontId="13" fillId="0" borderId="17" xfId="1" applyNumberFormat="1" applyFont="1" applyBorder="1" applyAlignment="1">
      <alignment horizontal="left" vertical="center"/>
    </xf>
    <xf numFmtId="1" fontId="6" fillId="7" borderId="1" xfId="0" applyNumberFormat="1" applyFont="1" applyFill="1" applyBorder="1" applyAlignment="1">
      <alignment horizontal="center"/>
    </xf>
    <xf numFmtId="0" fontId="0" fillId="0" borderId="17" xfId="0" applyNumberFormat="1" applyFont="1" applyBorder="1"/>
    <xf numFmtId="1" fontId="0" fillId="7" borderId="17" xfId="0" applyNumberFormat="1" applyFont="1" applyFill="1" applyBorder="1" applyAlignment="1">
      <alignment horizontal="center"/>
    </xf>
    <xf numFmtId="1" fontId="0" fillId="7" borderId="20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5" xfId="0" applyBorder="1"/>
    <xf numFmtId="1" fontId="6" fillId="7" borderId="25" xfId="0" applyNumberFormat="1" applyFont="1" applyFill="1" applyBorder="1" applyAlignment="1">
      <alignment horizontal="center"/>
    </xf>
    <xf numFmtId="0" fontId="0" fillId="7" borderId="31" xfId="0" applyNumberFormat="1" applyFont="1" applyFill="1" applyBorder="1" applyAlignment="1">
      <alignment horizontal="center"/>
    </xf>
    <xf numFmtId="0" fontId="0" fillId="0" borderId="31" xfId="0" applyNumberFormat="1" applyFont="1" applyBorder="1" applyAlignment="1">
      <alignment horizontal="center"/>
    </xf>
    <xf numFmtId="1" fontId="0" fillId="7" borderId="31" xfId="0" applyNumberFormat="1" applyFont="1" applyFill="1" applyBorder="1" applyAlignment="1">
      <alignment horizontal="center"/>
    </xf>
    <xf numFmtId="0" fontId="0" fillId="0" borderId="14" xfId="0" applyNumberFormat="1" applyFont="1" applyBorder="1"/>
    <xf numFmtId="0" fontId="13" fillId="0" borderId="14" xfId="1" applyNumberFormat="1" applyFont="1" applyFill="1" applyBorder="1" applyAlignment="1">
      <alignment horizontal="left" vertical="center"/>
    </xf>
    <xf numFmtId="0" fontId="0" fillId="0" borderId="11" xfId="0" applyFont="1" applyBorder="1"/>
    <xf numFmtId="1" fontId="0" fillId="0" borderId="32" xfId="0" applyNumberFormat="1" applyFont="1" applyBorder="1" applyAlignment="1">
      <alignment horizontal="center"/>
    </xf>
    <xf numFmtId="1" fontId="0" fillId="0" borderId="33" xfId="0" applyNumberFormat="1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13" fillId="0" borderId="13" xfId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0" borderId="14" xfId="0" applyNumberFormat="1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14" xfId="0" applyNumberFormat="1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0" fillId="0" borderId="24" xfId="0" applyFont="1" applyBorder="1"/>
    <xf numFmtId="1" fontId="0" fillId="2" borderId="9" xfId="0" applyNumberFormat="1" applyFont="1" applyFill="1" applyBorder="1" applyAlignment="1">
      <alignment horizontal="center"/>
    </xf>
    <xf numFmtId="0" fontId="0" fillId="0" borderId="36" xfId="0" applyFont="1" applyBorder="1"/>
    <xf numFmtId="1" fontId="20" fillId="0" borderId="36" xfId="0" applyNumberFormat="1" applyFont="1" applyBorder="1" applyAlignment="1">
      <alignment horizontal="center"/>
    </xf>
    <xf numFmtId="1" fontId="0" fillId="0" borderId="37" xfId="0" applyNumberFormat="1" applyFont="1" applyBorder="1" applyAlignment="1">
      <alignment horizontal="center"/>
    </xf>
    <xf numFmtId="0" fontId="10" fillId="0" borderId="36" xfId="0" applyFont="1" applyBorder="1"/>
    <xf numFmtId="0" fontId="11" fillId="0" borderId="36" xfId="0" applyFont="1" applyBorder="1"/>
    <xf numFmtId="0" fontId="2" fillId="0" borderId="36" xfId="0" applyFont="1" applyBorder="1"/>
    <xf numFmtId="1" fontId="0" fillId="0" borderId="41" xfId="0" applyNumberFormat="1" applyFont="1" applyBorder="1" applyAlignment="1">
      <alignment horizontal="center"/>
    </xf>
    <xf numFmtId="1" fontId="0" fillId="0" borderId="42" xfId="0" applyNumberFormat="1" applyFont="1" applyBorder="1" applyAlignment="1">
      <alignment horizontal="center"/>
    </xf>
    <xf numFmtId="1" fontId="0" fillId="0" borderId="43" xfId="0" applyNumberFormat="1" applyFont="1" applyBorder="1" applyAlignment="1">
      <alignment horizontal="center"/>
    </xf>
    <xf numFmtId="1" fontId="0" fillId="0" borderId="44" xfId="0" applyNumberFormat="1" applyFont="1" applyBorder="1" applyAlignment="1">
      <alignment horizontal="center"/>
    </xf>
    <xf numFmtId="1" fontId="0" fillId="0" borderId="45" xfId="0" applyNumberFormat="1" applyFont="1" applyBorder="1" applyAlignment="1">
      <alignment horizontal="center"/>
    </xf>
    <xf numFmtId="1" fontId="0" fillId="0" borderId="46" xfId="0" applyNumberFormat="1" applyFont="1" applyBorder="1" applyAlignment="1">
      <alignment horizontal="center"/>
    </xf>
    <xf numFmtId="1" fontId="0" fillId="0" borderId="39" xfId="0" applyNumberFormat="1" applyFont="1" applyBorder="1" applyAlignment="1">
      <alignment horizontal="center"/>
    </xf>
    <xf numFmtId="1" fontId="0" fillId="0" borderId="49" xfId="0" applyNumberFormat="1" applyFont="1" applyBorder="1" applyAlignment="1">
      <alignment horizontal="center"/>
    </xf>
    <xf numFmtId="0" fontId="0" fillId="0" borderId="2" xfId="0" applyFont="1" applyBorder="1"/>
    <xf numFmtId="0" fontId="0" fillId="0" borderId="0" xfId="0" applyNumberFormat="1" applyFont="1" applyBorder="1"/>
    <xf numFmtId="0" fontId="13" fillId="0" borderId="0" xfId="0" applyFont="1" applyBorder="1"/>
    <xf numFmtId="0" fontId="12" fillId="0" borderId="0" xfId="0" applyFont="1" applyBorder="1"/>
    <xf numFmtId="0" fontId="0" fillId="0" borderId="14" xfId="0" applyNumberFormat="1" applyBorder="1"/>
    <xf numFmtId="0" fontId="0" fillId="0" borderId="50" xfId="0" applyNumberFormat="1" applyFont="1" applyBorder="1" applyAlignment="1">
      <alignment horizontal="center"/>
    </xf>
    <xf numFmtId="0" fontId="0" fillId="0" borderId="33" xfId="0" applyNumberFormat="1" applyFont="1" applyBorder="1" applyAlignment="1">
      <alignment horizontal="center"/>
    </xf>
    <xf numFmtId="1" fontId="2" fillId="0" borderId="50" xfId="0" applyNumberFormat="1" applyFont="1" applyBorder="1" applyAlignment="1">
      <alignment horizontal="center"/>
    </xf>
    <xf numFmtId="1" fontId="2" fillId="0" borderId="33" xfId="0" applyNumberFormat="1" applyFont="1" applyBorder="1" applyAlignment="1">
      <alignment horizontal="center"/>
    </xf>
    <xf numFmtId="1" fontId="2" fillId="0" borderId="34" xfId="0" applyNumberFormat="1" applyFont="1" applyBorder="1" applyAlignment="1">
      <alignment horizontal="center"/>
    </xf>
    <xf numFmtId="1" fontId="5" fillId="8" borderId="52" xfId="0" applyNumberFormat="1" applyFont="1" applyFill="1" applyBorder="1" applyAlignment="1">
      <alignment horizontal="center" textRotation="90" wrapText="1"/>
    </xf>
    <xf numFmtId="1" fontId="5" fillId="8" borderId="53" xfId="0" applyNumberFormat="1" applyFont="1" applyFill="1" applyBorder="1" applyAlignment="1">
      <alignment horizontal="center" textRotation="90" wrapText="1"/>
    </xf>
    <xf numFmtId="0" fontId="0" fillId="0" borderId="38" xfId="0" applyNumberFormat="1" applyFont="1" applyBorder="1"/>
    <xf numFmtId="0" fontId="0" fillId="0" borderId="34" xfId="0" applyNumberFormat="1" applyFont="1" applyBorder="1" applyAlignment="1">
      <alignment horizontal="center"/>
    </xf>
    <xf numFmtId="1" fontId="0" fillId="2" borderId="36" xfId="0" applyNumberFormat="1" applyFont="1" applyFill="1" applyBorder="1" applyAlignment="1">
      <alignment horizontal="center"/>
    </xf>
    <xf numFmtId="1" fontId="10" fillId="0" borderId="36" xfId="0" applyNumberFormat="1" applyFont="1" applyBorder="1" applyAlignment="1">
      <alignment horizontal="center"/>
    </xf>
    <xf numFmtId="1" fontId="12" fillId="0" borderId="38" xfId="0" applyNumberFormat="1" applyFont="1" applyBorder="1" applyAlignment="1">
      <alignment horizontal="center"/>
    </xf>
    <xf numFmtId="0" fontId="0" fillId="0" borderId="45" xfId="0" applyFont="1" applyBorder="1"/>
    <xf numFmtId="0" fontId="0" fillId="0" borderId="43" xfId="0" applyFont="1" applyBorder="1"/>
    <xf numFmtId="0" fontId="0" fillId="0" borderId="39" xfId="0" applyFont="1" applyBorder="1"/>
    <xf numFmtId="0" fontId="3" fillId="8" borderId="56" xfId="0" applyFont="1" applyFill="1" applyBorder="1" applyAlignment="1">
      <alignment horizontal="center"/>
    </xf>
    <xf numFmtId="0" fontId="3" fillId="8" borderId="58" xfId="0" applyNumberFormat="1" applyFont="1" applyFill="1" applyBorder="1" applyAlignment="1">
      <alignment horizontal="center" textRotation="90"/>
    </xf>
    <xf numFmtId="0" fontId="4" fillId="8" borderId="58" xfId="0" applyNumberFormat="1" applyFont="1" applyFill="1" applyBorder="1" applyAlignment="1">
      <alignment horizontal="center" textRotation="90"/>
    </xf>
    <xf numFmtId="0" fontId="4" fillId="8" borderId="56" xfId="0" applyNumberFormat="1" applyFont="1" applyFill="1" applyBorder="1" applyAlignment="1">
      <alignment horizontal="center" textRotation="90"/>
    </xf>
    <xf numFmtId="1" fontId="5" fillId="8" borderId="56" xfId="0" applyNumberFormat="1" applyFont="1" applyFill="1" applyBorder="1" applyAlignment="1">
      <alignment horizontal="center" textRotation="90"/>
    </xf>
    <xf numFmtId="1" fontId="5" fillId="8" borderId="59" xfId="0" applyNumberFormat="1" applyFont="1" applyFill="1" applyBorder="1" applyAlignment="1">
      <alignment horizontal="center" textRotation="90"/>
    </xf>
    <xf numFmtId="1" fontId="6" fillId="8" borderId="35" xfId="0" applyNumberFormat="1" applyFont="1" applyFill="1" applyBorder="1" applyAlignment="1">
      <alignment horizontal="center" textRotation="90"/>
    </xf>
    <xf numFmtId="1" fontId="7" fillId="8" borderId="59" xfId="0" applyNumberFormat="1" applyFont="1" applyFill="1" applyBorder="1" applyAlignment="1">
      <alignment horizontal="center" textRotation="90"/>
    </xf>
    <xf numFmtId="1" fontId="23" fillId="8" borderId="60" xfId="0" applyNumberFormat="1" applyFont="1" applyFill="1" applyBorder="1" applyAlignment="1">
      <alignment horizontal="center" textRotation="90" wrapText="1"/>
    </xf>
    <xf numFmtId="1" fontId="23" fillId="8" borderId="61" xfId="0" applyNumberFormat="1" applyFont="1" applyFill="1" applyBorder="1" applyAlignment="1">
      <alignment horizontal="center" textRotation="90" wrapText="1"/>
    </xf>
    <xf numFmtId="0" fontId="11" fillId="8" borderId="56" xfId="0" applyFont="1" applyFill="1" applyBorder="1" applyAlignment="1">
      <alignment horizontal="center" textRotation="90" wrapText="1"/>
    </xf>
    <xf numFmtId="1" fontId="7" fillId="8" borderId="57" xfId="0" applyNumberFormat="1" applyFont="1" applyFill="1" applyBorder="1" applyAlignment="1">
      <alignment horizontal="center" textRotation="90"/>
    </xf>
    <xf numFmtId="1" fontId="9" fillId="8" borderId="57" xfId="0" applyNumberFormat="1" applyFont="1" applyFill="1" applyBorder="1" applyAlignment="1">
      <alignment horizontal="center" textRotation="90"/>
    </xf>
    <xf numFmtId="0" fontId="11" fillId="8" borderId="60" xfId="0" applyFont="1" applyFill="1" applyBorder="1" applyAlignment="1">
      <alignment textRotation="90" wrapText="1"/>
    </xf>
    <xf numFmtId="0" fontId="10" fillId="8" borderId="35" xfId="0" applyFont="1" applyFill="1" applyBorder="1" applyAlignment="1">
      <alignment textRotation="90"/>
    </xf>
    <xf numFmtId="0" fontId="11" fillId="8" borderId="35" xfId="0" applyFont="1" applyFill="1" applyBorder="1" applyAlignment="1">
      <alignment textRotation="90" wrapText="1"/>
    </xf>
    <xf numFmtId="0" fontId="2" fillId="8" borderId="35" xfId="0" applyFont="1" applyFill="1" applyBorder="1" applyAlignment="1">
      <alignment textRotation="90"/>
    </xf>
    <xf numFmtId="0" fontId="11" fillId="8" borderId="35" xfId="0" applyFont="1" applyFill="1" applyBorder="1" applyAlignment="1">
      <alignment textRotation="90"/>
    </xf>
    <xf numFmtId="0" fontId="2" fillId="8" borderId="57" xfId="0" applyFont="1" applyFill="1" applyBorder="1" applyAlignment="1">
      <alignment textRotation="90"/>
    </xf>
    <xf numFmtId="0" fontId="10" fillId="8" borderId="57" xfId="0" applyFont="1" applyFill="1" applyBorder="1" applyAlignment="1">
      <alignment textRotation="90"/>
    </xf>
    <xf numFmtId="0" fontId="10" fillId="8" borderId="57" xfId="0" applyFont="1" applyFill="1" applyBorder="1" applyAlignment="1">
      <alignment horizontal="center" textRotation="90"/>
    </xf>
    <xf numFmtId="0" fontId="0" fillId="0" borderId="9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" fontId="12" fillId="0" borderId="44" xfId="0" applyNumberFormat="1" applyFont="1" applyBorder="1" applyAlignment="1">
      <alignment horizontal="center"/>
    </xf>
    <xf numFmtId="1" fontId="12" fillId="0" borderId="49" xfId="0" applyNumberFormat="1" applyFont="1" applyBorder="1" applyAlignment="1">
      <alignment horizontal="center"/>
    </xf>
    <xf numFmtId="1" fontId="2" fillId="0" borderId="32" xfId="0" applyNumberFormat="1" applyFont="1" applyBorder="1" applyAlignment="1">
      <alignment horizontal="center"/>
    </xf>
    <xf numFmtId="1" fontId="0" fillId="2" borderId="41" xfId="0" applyNumberFormat="1" applyFont="1" applyFill="1" applyBorder="1" applyAlignment="1">
      <alignment horizontal="center"/>
    </xf>
    <xf numFmtId="1" fontId="0" fillId="2" borderId="63" xfId="0" applyNumberFormat="1" applyFont="1" applyFill="1" applyBorder="1" applyAlignment="1">
      <alignment horizontal="center"/>
    </xf>
    <xf numFmtId="1" fontId="6" fillId="0" borderId="63" xfId="0" applyNumberFormat="1" applyFont="1" applyBorder="1" applyAlignment="1">
      <alignment horizontal="center"/>
    </xf>
    <xf numFmtId="1" fontId="7" fillId="0" borderId="42" xfId="0" applyNumberFormat="1" applyFont="1" applyBorder="1" applyAlignment="1">
      <alignment horizontal="center"/>
    </xf>
    <xf numFmtId="1" fontId="0" fillId="2" borderId="43" xfId="0" applyNumberFormat="1" applyFont="1" applyFill="1" applyBorder="1" applyAlignment="1">
      <alignment horizontal="center"/>
    </xf>
    <xf numFmtId="1" fontId="7" fillId="0" borderId="44" xfId="0" applyNumberFormat="1" applyFont="1" applyBorder="1" applyAlignment="1">
      <alignment horizontal="center"/>
    </xf>
    <xf numFmtId="1" fontId="0" fillId="2" borderId="39" xfId="0" applyNumberFormat="1" applyFont="1" applyFill="1" applyBorder="1" applyAlignment="1">
      <alignment horizontal="center"/>
    </xf>
    <xf numFmtId="1" fontId="7" fillId="0" borderId="49" xfId="0" applyNumberFormat="1" applyFont="1" applyBorder="1" applyAlignment="1">
      <alignment horizontal="center"/>
    </xf>
    <xf numFmtId="0" fontId="3" fillId="8" borderId="56" xfId="0" applyFont="1" applyFill="1" applyBorder="1" applyAlignment="1">
      <alignment horizontal="left"/>
    </xf>
    <xf numFmtId="0" fontId="3" fillId="8" borderId="35" xfId="0" applyFont="1" applyFill="1" applyBorder="1" applyAlignment="1">
      <alignment horizontal="left"/>
    </xf>
    <xf numFmtId="0" fontId="3" fillId="8" borderId="57" xfId="0" applyNumberFormat="1" applyFont="1" applyFill="1" applyBorder="1" applyAlignment="1">
      <alignment horizontal="left"/>
    </xf>
    <xf numFmtId="0" fontId="16" fillId="8" borderId="35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center" vertical="center"/>
    </xf>
    <xf numFmtId="1" fontId="0" fillId="0" borderId="51" xfId="0" applyNumberFormat="1" applyFont="1" applyBorder="1" applyAlignment="1">
      <alignment horizontal="center"/>
    </xf>
    <xf numFmtId="1" fontId="0" fillId="2" borderId="64" xfId="0" applyNumberFormat="1" applyFont="1" applyFill="1" applyBorder="1" applyAlignment="1">
      <alignment horizontal="center"/>
    </xf>
    <xf numFmtId="1" fontId="25" fillId="0" borderId="2" xfId="0" applyNumberFormat="1" applyFont="1" applyBorder="1" applyAlignment="1">
      <alignment horizontal="center"/>
    </xf>
    <xf numFmtId="1" fontId="0" fillId="2" borderId="65" xfId="0" applyNumberFormat="1" applyFont="1" applyFill="1" applyBorder="1" applyAlignment="1">
      <alignment horizontal="center"/>
    </xf>
    <xf numFmtId="1" fontId="25" fillId="0" borderId="23" xfId="0" applyNumberFormat="1" applyFont="1" applyBorder="1" applyAlignment="1">
      <alignment horizontal="center"/>
    </xf>
    <xf numFmtId="0" fontId="0" fillId="0" borderId="6" xfId="0" applyFont="1" applyBorder="1"/>
    <xf numFmtId="0" fontId="13" fillId="0" borderId="6" xfId="1" applyFont="1" applyFill="1" applyBorder="1" applyAlignment="1">
      <alignment horizontal="left" vertical="center"/>
    </xf>
    <xf numFmtId="0" fontId="13" fillId="0" borderId="14" xfId="1" applyFont="1" applyFill="1" applyBorder="1" applyAlignment="1">
      <alignment horizontal="left" vertical="center"/>
    </xf>
    <xf numFmtId="1" fontId="2" fillId="0" borderId="40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3" fillId="8" borderId="57" xfId="0" applyFont="1" applyFill="1" applyBorder="1" applyAlignment="1">
      <alignment horizontal="left"/>
    </xf>
    <xf numFmtId="0" fontId="4" fillId="8" borderId="62" xfId="0" applyNumberFormat="1" applyFont="1" applyFill="1" applyBorder="1" applyAlignment="1">
      <alignment horizontal="center" textRotation="90"/>
    </xf>
    <xf numFmtId="0" fontId="4" fillId="8" borderId="66" xfId="0" applyNumberFormat="1" applyFont="1" applyFill="1" applyBorder="1" applyAlignment="1">
      <alignment horizontal="center" textRotation="90"/>
    </xf>
    <xf numFmtId="1" fontId="5" fillId="8" borderId="61" xfId="0" applyNumberFormat="1" applyFont="1" applyFill="1" applyBorder="1" applyAlignment="1">
      <alignment horizontal="center" textRotation="90"/>
    </xf>
    <xf numFmtId="1" fontId="24" fillId="8" borderId="56" xfId="0" applyNumberFormat="1" applyFont="1" applyFill="1" applyBorder="1" applyAlignment="1">
      <alignment horizontal="center" textRotation="90"/>
    </xf>
    <xf numFmtId="0" fontId="21" fillId="0" borderId="12" xfId="0" applyFont="1" applyBorder="1" applyAlignment="1">
      <alignment horizontal="center"/>
    </xf>
    <xf numFmtId="1" fontId="25" fillId="0" borderId="3" xfId="0" applyNumberFormat="1" applyFont="1" applyBorder="1" applyAlignment="1">
      <alignment horizontal="center"/>
    </xf>
    <xf numFmtId="1" fontId="24" fillId="8" borderId="59" xfId="0" applyNumberFormat="1" applyFont="1" applyFill="1" applyBorder="1" applyAlignment="1">
      <alignment horizontal="center" textRotation="90"/>
    </xf>
    <xf numFmtId="1" fontId="25" fillId="0" borderId="0" xfId="0" applyNumberFormat="1" applyFont="1" applyBorder="1" applyAlignment="1">
      <alignment horizontal="center"/>
    </xf>
    <xf numFmtId="1" fontId="25" fillId="0" borderId="5" xfId="0" applyNumberFormat="1" applyFont="1" applyBorder="1" applyAlignment="1">
      <alignment horizontal="center"/>
    </xf>
    <xf numFmtId="1" fontId="25" fillId="0" borderId="6" xfId="0" applyNumberFormat="1" applyFont="1" applyBorder="1" applyAlignment="1">
      <alignment horizontal="center"/>
    </xf>
    <xf numFmtId="0" fontId="11" fillId="8" borderId="56" xfId="0" applyFont="1" applyFill="1" applyBorder="1" applyAlignment="1">
      <alignment textRotation="90"/>
    </xf>
    <xf numFmtId="0" fontId="11" fillId="8" borderId="52" xfId="0" applyFont="1" applyFill="1" applyBorder="1" applyAlignment="1">
      <alignment horizontal="center" textRotation="90"/>
    </xf>
    <xf numFmtId="1" fontId="7" fillId="8" borderId="54" xfId="0" applyNumberFormat="1" applyFont="1" applyFill="1" applyBorder="1" applyAlignment="1">
      <alignment horizontal="center" textRotation="90"/>
    </xf>
    <xf numFmtId="1" fontId="9" fillId="8" borderId="55" xfId="0" applyNumberFormat="1" applyFont="1" applyFill="1" applyBorder="1" applyAlignment="1">
      <alignment horizontal="center" textRotation="90"/>
    </xf>
    <xf numFmtId="1" fontId="12" fillId="0" borderId="46" xfId="0" applyNumberFormat="1" applyFont="1" applyBorder="1" applyAlignment="1">
      <alignment horizontal="center"/>
    </xf>
    <xf numFmtId="0" fontId="4" fillId="8" borderId="70" xfId="0" applyNumberFormat="1" applyFont="1" applyFill="1" applyBorder="1" applyAlignment="1">
      <alignment horizontal="center" textRotation="90"/>
    </xf>
    <xf numFmtId="1" fontId="2" fillId="0" borderId="7" xfId="0" applyNumberFormat="1" applyFont="1" applyBorder="1" applyAlignment="1">
      <alignment horizontal="center"/>
    </xf>
    <xf numFmtId="1" fontId="2" fillId="0" borderId="72" xfId="0" applyNumberFormat="1" applyFont="1" applyBorder="1" applyAlignment="1">
      <alignment horizontal="center"/>
    </xf>
    <xf numFmtId="0" fontId="4" fillId="8" borderId="54" xfId="0" applyNumberFormat="1" applyFont="1" applyFill="1" applyBorder="1" applyAlignment="1">
      <alignment horizontal="center" textRotation="90"/>
    </xf>
    <xf numFmtId="1" fontId="5" fillId="8" borderId="52" xfId="0" applyNumberFormat="1" applyFont="1" applyFill="1" applyBorder="1" applyAlignment="1">
      <alignment horizontal="center" textRotation="90"/>
    </xf>
    <xf numFmtId="1" fontId="5" fillId="8" borderId="71" xfId="0" applyNumberFormat="1" applyFont="1" applyFill="1" applyBorder="1" applyAlignment="1">
      <alignment horizontal="center" textRotation="90"/>
    </xf>
    <xf numFmtId="1" fontId="6" fillId="8" borderId="68" xfId="0" applyNumberFormat="1" applyFont="1" applyFill="1" applyBorder="1" applyAlignment="1">
      <alignment horizontal="center" textRotation="90"/>
    </xf>
    <xf numFmtId="1" fontId="6" fillId="8" borderId="53" xfId="0" applyNumberFormat="1" applyFont="1" applyFill="1" applyBorder="1" applyAlignment="1">
      <alignment horizontal="center" textRotation="90"/>
    </xf>
    <xf numFmtId="1" fontId="6" fillId="0" borderId="74" xfId="0" applyNumberFormat="1" applyFont="1" applyBorder="1" applyAlignment="1">
      <alignment horizontal="center"/>
    </xf>
    <xf numFmtId="0" fontId="3" fillId="8" borderId="69" xfId="0" applyNumberFormat="1" applyFont="1" applyFill="1" applyBorder="1" applyAlignment="1">
      <alignment horizontal="center" textRotation="90"/>
    </xf>
    <xf numFmtId="0" fontId="3" fillId="8" borderId="52" xfId="0" applyFont="1" applyFill="1" applyBorder="1" applyAlignment="1">
      <alignment horizontal="center"/>
    </xf>
    <xf numFmtId="1" fontId="5" fillId="8" borderId="67" xfId="0" applyNumberFormat="1" applyFont="1" applyFill="1" applyBorder="1" applyAlignment="1">
      <alignment horizontal="center" textRotation="90" wrapText="1"/>
    </xf>
    <xf numFmtId="1" fontId="5" fillId="8" borderId="75" xfId="0" applyNumberFormat="1" applyFont="1" applyFill="1" applyBorder="1" applyAlignment="1">
      <alignment horizontal="center" textRotation="90" wrapText="1"/>
    </xf>
    <xf numFmtId="0" fontId="11" fillId="8" borderId="68" xfId="0" applyFont="1" applyFill="1" applyBorder="1" applyAlignment="1">
      <alignment horizontal="center" textRotation="90"/>
    </xf>
    <xf numFmtId="1" fontId="9" fillId="8" borderId="76" xfId="0" applyNumberFormat="1" applyFont="1" applyFill="1" applyBorder="1" applyAlignment="1">
      <alignment horizontal="center" textRotation="90"/>
    </xf>
    <xf numFmtId="0" fontId="11" fillId="8" borderId="68" xfId="0" applyFont="1" applyFill="1" applyBorder="1" applyAlignment="1">
      <alignment textRotation="90"/>
    </xf>
    <xf numFmtId="0" fontId="10" fillId="8" borderId="68" xfId="0" applyFont="1" applyFill="1" applyBorder="1" applyAlignment="1">
      <alignment textRotation="90"/>
    </xf>
    <xf numFmtId="0" fontId="2" fillId="8" borderId="68" xfId="0" applyFont="1" applyFill="1" applyBorder="1" applyAlignment="1">
      <alignment textRotation="90"/>
    </xf>
    <xf numFmtId="0" fontId="2" fillId="8" borderId="54" xfId="0" applyFont="1" applyFill="1" applyBorder="1" applyAlignment="1">
      <alignment textRotation="90"/>
    </xf>
    <xf numFmtId="0" fontId="10" fillId="8" borderId="54" xfId="0" applyFont="1" applyFill="1" applyBorder="1" applyAlignment="1">
      <alignment textRotation="90"/>
    </xf>
    <xf numFmtId="0" fontId="11" fillId="8" borderId="68" xfId="0" applyFont="1" applyFill="1" applyBorder="1" applyAlignment="1">
      <alignment textRotation="90" wrapText="1"/>
    </xf>
    <xf numFmtId="0" fontId="0" fillId="0" borderId="30" xfId="0" applyFont="1" applyBorder="1" applyAlignment="1">
      <alignment horizontal="center"/>
    </xf>
    <xf numFmtId="0" fontId="0" fillId="0" borderId="77" xfId="0" applyNumberFormat="1" applyFont="1" applyBorder="1" applyAlignment="1">
      <alignment horizontal="center"/>
    </xf>
    <xf numFmtId="1" fontId="0" fillId="2" borderId="47" xfId="0" applyNumberFormat="1" applyFont="1" applyFill="1" applyBorder="1" applyAlignment="1">
      <alignment horizontal="center"/>
    </xf>
    <xf numFmtId="1" fontId="6" fillId="0" borderId="48" xfId="0" applyNumberFormat="1" applyFont="1" applyBorder="1" applyAlignment="1">
      <alignment horizontal="center"/>
    </xf>
    <xf numFmtId="1" fontId="0" fillId="0" borderId="4" xfId="0" applyNumberFormat="1" applyFont="1" applyBorder="1" applyAlignment="1">
      <alignment horizontal="center"/>
    </xf>
    <xf numFmtId="1" fontId="0" fillId="0" borderId="23" xfId="0" applyNumberFormat="1" applyFont="1" applyBorder="1" applyAlignment="1">
      <alignment horizontal="center"/>
    </xf>
    <xf numFmtId="1" fontId="10" fillId="0" borderId="15" xfId="0" applyNumberFormat="1" applyFont="1" applyBorder="1" applyAlignment="1">
      <alignment horizontal="center"/>
    </xf>
    <xf numFmtId="1" fontId="12" fillId="0" borderId="78" xfId="0" applyNumberFormat="1" applyFont="1" applyBorder="1" applyAlignment="1">
      <alignment horizontal="center"/>
    </xf>
    <xf numFmtId="0" fontId="0" fillId="0" borderId="23" xfId="0" applyFont="1" applyBorder="1"/>
    <xf numFmtId="0" fontId="10" fillId="0" borderId="24" xfId="0" applyFont="1" applyBorder="1"/>
    <xf numFmtId="0" fontId="11" fillId="0" borderId="24" xfId="0" applyFont="1" applyBorder="1"/>
    <xf numFmtId="0" fontId="12" fillId="0" borderId="24" xfId="0" applyFont="1" applyBorder="1"/>
    <xf numFmtId="0" fontId="2" fillId="0" borderId="24" xfId="0" applyFont="1" applyBorder="1"/>
    <xf numFmtId="0" fontId="13" fillId="0" borderId="24" xfId="0" applyFont="1" applyBorder="1"/>
    <xf numFmtId="0" fontId="10" fillId="0" borderId="15" xfId="0" applyFont="1" applyBorder="1" applyAlignment="1">
      <alignment horizontal="center"/>
    </xf>
    <xf numFmtId="0" fontId="22" fillId="0" borderId="1" xfId="0" applyFont="1" applyBorder="1"/>
    <xf numFmtId="0" fontId="10" fillId="8" borderId="55" xfId="0" applyFont="1" applyFill="1" applyBorder="1" applyAlignment="1">
      <alignment horizontal="center" textRotation="90"/>
    </xf>
    <xf numFmtId="0" fontId="3" fillId="8" borderId="67" xfId="0" applyFont="1" applyFill="1" applyBorder="1" applyAlignment="1">
      <alignment horizontal="left"/>
    </xf>
    <xf numFmtId="0" fontId="3" fillId="8" borderId="68" xfId="0" applyFont="1" applyFill="1" applyBorder="1" applyAlignment="1">
      <alignment horizontal="left"/>
    </xf>
    <xf numFmtId="0" fontId="3" fillId="8" borderId="54" xfId="0" applyFont="1" applyFill="1" applyBorder="1" applyAlignment="1">
      <alignment horizontal="left"/>
    </xf>
    <xf numFmtId="0" fontId="0" fillId="0" borderId="36" xfId="0" applyFont="1" applyBorder="1" applyAlignment="1">
      <alignment horizontal="center"/>
    </xf>
    <xf numFmtId="0" fontId="0" fillId="0" borderId="30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49" xfId="0" applyNumberFormat="1" applyFont="1" applyBorder="1" applyAlignment="1">
      <alignment horizontal="center"/>
    </xf>
    <xf numFmtId="1" fontId="2" fillId="0" borderId="43" xfId="0" applyNumberFormat="1" applyFont="1" applyBorder="1" applyAlignment="1">
      <alignment horizontal="center"/>
    </xf>
    <xf numFmtId="0" fontId="3" fillId="8" borderId="71" xfId="0" applyNumberFormat="1" applyFont="1" applyFill="1" applyBorder="1" applyAlignment="1">
      <alignment horizontal="center" textRotation="90"/>
    </xf>
    <xf numFmtId="0" fontId="4" fillId="8" borderId="52" xfId="0" applyNumberFormat="1" applyFont="1" applyFill="1" applyBorder="1" applyAlignment="1">
      <alignment horizontal="center" textRotation="90"/>
    </xf>
    <xf numFmtId="0" fontId="4" fillId="8" borderId="55" xfId="0" applyNumberFormat="1" applyFont="1" applyFill="1" applyBorder="1" applyAlignment="1">
      <alignment horizontal="center" textRotation="90"/>
    </xf>
    <xf numFmtId="1" fontId="5" fillId="8" borderId="67" xfId="0" applyNumberFormat="1" applyFont="1" applyFill="1" applyBorder="1" applyAlignment="1">
      <alignment horizontal="center" textRotation="90"/>
    </xf>
    <xf numFmtId="0" fontId="0" fillId="0" borderId="9" xfId="0" applyFont="1" applyFill="1" applyBorder="1" applyAlignment="1">
      <alignment horizontal="center" vertical="center"/>
    </xf>
    <xf numFmtId="0" fontId="1" fillId="0" borderId="1" xfId="0" applyFont="1" applyBorder="1"/>
    <xf numFmtId="0" fontId="10" fillId="0" borderId="12" xfId="0" applyFont="1" applyBorder="1"/>
    <xf numFmtId="0" fontId="10" fillId="0" borderId="14" xfId="0" applyFont="1" applyBorder="1"/>
    <xf numFmtId="0" fontId="10" fillId="0" borderId="6" xfId="0" applyFont="1" applyBorder="1"/>
    <xf numFmtId="0" fontId="1" fillId="0" borderId="11" xfId="0" applyFont="1" applyBorder="1"/>
    <xf numFmtId="0" fontId="0" fillId="0" borderId="11" xfId="0" applyFont="1" applyBorder="1" applyAlignment="1">
      <alignment horizontal="right"/>
    </xf>
    <xf numFmtId="0" fontId="13" fillId="0" borderId="12" xfId="1" applyFont="1" applyFill="1" applyBorder="1" applyAlignment="1">
      <alignment horizontal="left" vertical="center"/>
    </xf>
    <xf numFmtId="0" fontId="0" fillId="0" borderId="14" xfId="0" applyFont="1" applyBorder="1"/>
    <xf numFmtId="0" fontId="26" fillId="0" borderId="2" xfId="0" applyFont="1" applyFill="1" applyBorder="1" applyAlignment="1">
      <alignment horizontal="center"/>
    </xf>
    <xf numFmtId="0" fontId="27" fillId="0" borderId="3" xfId="1" applyFont="1" applyFill="1" applyBorder="1" applyAlignment="1">
      <alignment horizontal="left" vertical="center"/>
    </xf>
    <xf numFmtId="0" fontId="27" fillId="0" borderId="6" xfId="1" applyFont="1" applyFill="1" applyBorder="1" applyAlignment="1">
      <alignment horizontal="left" vertical="center"/>
    </xf>
    <xf numFmtId="0" fontId="26" fillId="0" borderId="50" xfId="0" applyNumberFormat="1" applyFont="1" applyBorder="1" applyAlignment="1">
      <alignment horizontal="center"/>
    </xf>
    <xf numFmtId="1" fontId="28" fillId="0" borderId="40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1" fontId="26" fillId="2" borderId="2" xfId="0" applyNumberFormat="1" applyFont="1" applyFill="1" applyBorder="1" applyAlignment="1">
      <alignment horizontal="center"/>
    </xf>
    <xf numFmtId="1" fontId="26" fillId="2" borderId="3" xfId="0" applyNumberFormat="1" applyFont="1" applyFill="1" applyBorder="1" applyAlignment="1">
      <alignment horizontal="center"/>
    </xf>
    <xf numFmtId="1" fontId="29" fillId="0" borderId="3" xfId="0" applyNumberFormat="1" applyFont="1" applyBorder="1" applyAlignment="1">
      <alignment horizontal="center"/>
    </xf>
    <xf numFmtId="1" fontId="29" fillId="0" borderId="6" xfId="0" applyNumberFormat="1" applyFont="1" applyBorder="1" applyAlignment="1">
      <alignment horizontal="center"/>
    </xf>
    <xf numFmtId="0" fontId="26" fillId="0" borderId="2" xfId="0" applyFont="1" applyBorder="1"/>
    <xf numFmtId="0" fontId="30" fillId="0" borderId="3" xfId="0" applyFont="1" applyBorder="1"/>
    <xf numFmtId="0" fontId="32" fillId="0" borderId="3" xfId="0" applyFont="1" applyBorder="1"/>
    <xf numFmtId="0" fontId="28" fillId="0" borderId="3" xfId="0" applyFont="1" applyBorder="1"/>
    <xf numFmtId="0" fontId="26" fillId="0" borderId="3" xfId="0" applyFont="1" applyBorder="1"/>
    <xf numFmtId="0" fontId="30" fillId="0" borderId="15" xfId="0" applyFont="1" applyBorder="1" applyAlignment="1">
      <alignment horizontal="center"/>
    </xf>
    <xf numFmtId="0" fontId="26" fillId="0" borderId="77" xfId="0" applyNumberFormat="1" applyFont="1" applyBorder="1" applyAlignment="1">
      <alignment horizontal="center"/>
    </xf>
    <xf numFmtId="1" fontId="28" fillId="0" borderId="7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1" fontId="26" fillId="0" borderId="47" xfId="0" applyNumberFormat="1" applyFont="1" applyBorder="1" applyAlignment="1">
      <alignment horizontal="center"/>
    </xf>
    <xf numFmtId="1" fontId="26" fillId="0" borderId="48" xfId="0" applyNumberFormat="1" applyFont="1" applyBorder="1" applyAlignment="1">
      <alignment horizontal="center"/>
    </xf>
    <xf numFmtId="1" fontId="30" fillId="0" borderId="3" xfId="0" applyNumberFormat="1" applyFont="1" applyBorder="1" applyAlignment="1">
      <alignment horizontal="center"/>
    </xf>
    <xf numFmtId="1" fontId="31" fillId="0" borderId="48" xfId="0" applyNumberFormat="1" applyFont="1" applyBorder="1" applyAlignment="1">
      <alignment horizontal="center"/>
    </xf>
    <xf numFmtId="0" fontId="28" fillId="0" borderId="5" xfId="0" applyFont="1" applyBorder="1"/>
    <xf numFmtId="0" fontId="32" fillId="0" borderId="0" xfId="0" applyFont="1" applyBorder="1"/>
    <xf numFmtId="0" fontId="26" fillId="0" borderId="5" xfId="0" applyFont="1" applyBorder="1"/>
    <xf numFmtId="0" fontId="26" fillId="0" borderId="5" xfId="0" applyFont="1" applyFill="1" applyBorder="1" applyAlignment="1">
      <alignment horizontal="center"/>
    </xf>
    <xf numFmtId="1" fontId="2" fillId="0" borderId="79" xfId="0" applyNumberFormat="1" applyFont="1" applyBorder="1" applyAlignment="1">
      <alignment horizontal="center"/>
    </xf>
    <xf numFmtId="1" fontId="26" fillId="2" borderId="11" xfId="0" applyNumberFormat="1" applyFont="1" applyFill="1" applyBorder="1" applyAlignment="1">
      <alignment horizontal="center"/>
    </xf>
    <xf numFmtId="1" fontId="26" fillId="2" borderId="64" xfId="0" applyNumberFormat="1" applyFont="1" applyFill="1" applyBorder="1" applyAlignment="1">
      <alignment horizontal="center"/>
    </xf>
    <xf numFmtId="1" fontId="29" fillId="0" borderId="2" xfId="0" applyNumberFormat="1" applyFont="1" applyBorder="1" applyAlignment="1">
      <alignment horizontal="center"/>
    </xf>
    <xf numFmtId="1" fontId="29" fillId="0" borderId="5" xfId="0" applyNumberFormat="1" applyFont="1" applyBorder="1" applyAlignment="1">
      <alignment horizontal="center"/>
    </xf>
    <xf numFmtId="1" fontId="26" fillId="0" borderId="43" xfId="0" applyNumberFormat="1" applyFont="1" applyBorder="1" applyAlignment="1">
      <alignment horizontal="center"/>
    </xf>
    <xf numFmtId="1" fontId="0" fillId="0" borderId="47" xfId="0" applyNumberFormat="1" applyFont="1" applyBorder="1" applyAlignment="1">
      <alignment horizontal="center"/>
    </xf>
    <xf numFmtId="1" fontId="26" fillId="0" borderId="44" xfId="0" applyNumberFormat="1" applyFont="1" applyBorder="1" applyAlignment="1">
      <alignment horizontal="center"/>
    </xf>
    <xf numFmtId="1" fontId="0" fillId="0" borderId="48" xfId="0" applyNumberFormat="1" applyFont="1" applyBorder="1" applyAlignment="1">
      <alignment horizontal="center"/>
    </xf>
    <xf numFmtId="1" fontId="26" fillId="0" borderId="45" xfId="0" applyNumberFormat="1" applyFont="1" applyBorder="1" applyAlignment="1">
      <alignment horizontal="center"/>
    </xf>
    <xf numFmtId="1" fontId="30" fillId="0" borderId="12" xfId="0" applyNumberFormat="1" applyFont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1" fontId="31" fillId="0" borderId="46" xfId="0" applyNumberFormat="1" applyFont="1" applyBorder="1" applyAlignment="1">
      <alignment horizontal="center"/>
    </xf>
    <xf numFmtId="1" fontId="12" fillId="0" borderId="48" xfId="0" applyNumberFormat="1" applyFont="1" applyBorder="1" applyAlignment="1">
      <alignment horizontal="center"/>
    </xf>
    <xf numFmtId="0" fontId="26" fillId="0" borderId="9" xfId="0" applyFont="1" applyBorder="1"/>
    <xf numFmtId="0" fontId="30" fillId="0" borderId="13" xfId="0" applyFont="1" applyBorder="1"/>
    <xf numFmtId="0" fontId="32" fillId="0" borderId="13" xfId="0" applyFont="1" applyBorder="1"/>
    <xf numFmtId="0" fontId="28" fillId="0" borderId="13" xfId="0" applyFont="1" applyBorder="1"/>
    <xf numFmtId="0" fontId="2" fillId="0" borderId="5" xfId="0" applyFont="1" applyBorder="1"/>
    <xf numFmtId="0" fontId="26" fillId="0" borderId="13" xfId="0" applyFont="1" applyBorder="1"/>
    <xf numFmtId="0" fontId="0" fillId="0" borderId="5" xfId="0" applyFont="1" applyBorder="1"/>
    <xf numFmtId="0" fontId="30" fillId="0" borderId="12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6" xfId="0" applyFont="1" applyBorder="1"/>
    <xf numFmtId="1" fontId="33" fillId="0" borderId="3" xfId="0" applyNumberFormat="1" applyFont="1" applyBorder="1" applyAlignment="1">
      <alignment horizontal="center"/>
    </xf>
    <xf numFmtId="1" fontId="33" fillId="0" borderId="48" xfId="0" applyNumberFormat="1" applyFont="1" applyBorder="1" applyAlignment="1">
      <alignment horizontal="center"/>
    </xf>
    <xf numFmtId="1" fontId="26" fillId="0" borderId="2" xfId="0" applyNumberFormat="1" applyFont="1" applyBorder="1" applyAlignment="1">
      <alignment horizontal="center"/>
    </xf>
    <xf numFmtId="1" fontId="26" fillId="0" borderId="4" xfId="0" applyNumberFormat="1" applyFont="1" applyBorder="1" applyAlignment="1">
      <alignment horizontal="center"/>
    </xf>
    <xf numFmtId="1" fontId="26" fillId="0" borderId="23" xfId="0" applyNumberFormat="1" applyFont="1" applyBorder="1" applyAlignment="1">
      <alignment horizontal="center"/>
    </xf>
    <xf numFmtId="1" fontId="30" fillId="0" borderId="15" xfId="0" applyNumberFormat="1" applyFont="1" applyBorder="1" applyAlignment="1">
      <alignment horizontal="center"/>
    </xf>
    <xf numFmtId="0" fontId="30" fillId="0" borderId="24" xfId="0" applyFont="1" applyBorder="1"/>
    <xf numFmtId="0" fontId="32" fillId="0" borderId="24" xfId="0" applyFont="1" applyBorder="1"/>
    <xf numFmtId="0" fontId="31" fillId="0" borderId="24" xfId="0" applyFont="1" applyBorder="1"/>
    <xf numFmtId="0" fontId="26" fillId="0" borderId="24" xfId="0" applyFont="1" applyBorder="1"/>
    <xf numFmtId="0" fontId="28" fillId="0" borderId="24" xfId="0" applyFont="1" applyBorder="1"/>
    <xf numFmtId="0" fontId="27" fillId="0" borderId="24" xfId="0" applyFont="1" applyBorder="1"/>
    <xf numFmtId="0" fontId="32" fillId="0" borderId="1" xfId="0" applyFont="1" applyBorder="1"/>
    <xf numFmtId="0" fontId="26" fillId="0" borderId="5" xfId="0" applyFont="1" applyBorder="1" applyAlignment="1">
      <alignment horizontal="center"/>
    </xf>
    <xf numFmtId="1" fontId="28" fillId="0" borderId="72" xfId="0" applyNumberFormat="1" applyFont="1" applyBorder="1" applyAlignment="1">
      <alignment horizontal="center"/>
    </xf>
    <xf numFmtId="1" fontId="26" fillId="2" borderId="47" xfId="0" applyNumberFormat="1" applyFont="1" applyFill="1" applyBorder="1" applyAlignment="1">
      <alignment horizontal="center"/>
    </xf>
    <xf numFmtId="1" fontId="31" fillId="0" borderId="78" xfId="0" applyNumberFormat="1" applyFont="1" applyBorder="1" applyAlignment="1">
      <alignment horizontal="center"/>
    </xf>
    <xf numFmtId="0" fontId="26" fillId="0" borderId="23" xfId="0" applyFont="1" applyBorder="1"/>
    <xf numFmtId="0" fontId="26" fillId="0" borderId="16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1" fontId="28" fillId="0" borderId="7" xfId="0" applyNumberFormat="1" applyFont="1" applyBorder="1" applyAlignment="1">
      <alignment horizontal="center"/>
    </xf>
    <xf numFmtId="1" fontId="26" fillId="2" borderId="43" xfId="0" applyNumberFormat="1" applyFont="1" applyFill="1" applyBorder="1" applyAlignment="1">
      <alignment horizontal="center"/>
    </xf>
    <xf numFmtId="1" fontId="33" fillId="0" borderId="74" xfId="0" applyNumberFormat="1" applyFont="1" applyBorder="1" applyAlignment="1">
      <alignment horizontal="center"/>
    </xf>
    <xf numFmtId="1" fontId="26" fillId="0" borderId="11" xfId="0" applyNumberFormat="1" applyFont="1" applyBorder="1" applyAlignment="1">
      <alignment horizontal="center"/>
    </xf>
    <xf numFmtId="1" fontId="26" fillId="0" borderId="10" xfId="0" applyNumberFormat="1" applyFont="1" applyBorder="1" applyAlignment="1">
      <alignment horizontal="center"/>
    </xf>
    <xf numFmtId="1" fontId="26" fillId="0" borderId="9" xfId="0" applyNumberFormat="1" applyFont="1" applyBorder="1" applyAlignment="1">
      <alignment horizontal="center"/>
    </xf>
    <xf numFmtId="1" fontId="31" fillId="0" borderId="8" xfId="0" applyNumberFormat="1" applyFont="1" applyBorder="1" applyAlignment="1">
      <alignment horizontal="center"/>
    </xf>
    <xf numFmtId="0" fontId="31" fillId="0" borderId="13" xfId="0" applyFont="1" applyBorder="1"/>
    <xf numFmtId="0" fontId="27" fillId="0" borderId="13" xfId="0" applyFont="1" applyBorder="1"/>
    <xf numFmtId="0" fontId="26" fillId="0" borderId="11" xfId="0" applyFont="1" applyBorder="1" applyAlignment="1">
      <alignment horizontal="center"/>
    </xf>
    <xf numFmtId="0" fontId="26" fillId="0" borderId="6" xfId="0" applyNumberFormat="1" applyFont="1" applyBorder="1" applyAlignment="1">
      <alignment horizontal="center"/>
    </xf>
    <xf numFmtId="0" fontId="28" fillId="0" borderId="43" xfId="0" applyNumberFormat="1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8" fillId="0" borderId="47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30" xfId="0" applyNumberFormat="1" applyFont="1" applyBorder="1" applyAlignment="1">
      <alignment horizontal="center"/>
    </xf>
    <xf numFmtId="1" fontId="2" fillId="0" borderId="47" xfId="0" applyNumberFormat="1" applyFont="1" applyBorder="1" applyAlignment="1">
      <alignment horizontal="center"/>
    </xf>
    <xf numFmtId="0" fontId="0" fillId="0" borderId="6" xfId="0" applyNumberFormat="1" applyFont="1" applyBorder="1"/>
    <xf numFmtId="1" fontId="7" fillId="0" borderId="48" xfId="0" applyNumberFormat="1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6" xfId="0" applyNumberFormat="1" applyFont="1" applyBorder="1"/>
    <xf numFmtId="0" fontId="26" fillId="0" borderId="51" xfId="0" applyNumberFormat="1" applyFont="1" applyBorder="1" applyAlignment="1">
      <alignment horizontal="center"/>
    </xf>
    <xf numFmtId="1" fontId="28" fillId="0" borderId="77" xfId="0" applyNumberFormat="1" applyFont="1" applyBorder="1" applyAlignment="1">
      <alignment horizontal="center"/>
    </xf>
    <xf numFmtId="1" fontId="34" fillId="0" borderId="3" xfId="0" applyNumberFormat="1" applyFont="1" applyBorder="1" applyAlignment="1">
      <alignment horizontal="center"/>
    </xf>
    <xf numFmtId="1" fontId="35" fillId="0" borderId="3" xfId="0" applyNumberFormat="1" applyFont="1" applyBorder="1" applyAlignment="1">
      <alignment horizontal="center"/>
    </xf>
    <xf numFmtId="0" fontId="26" fillId="0" borderId="47" xfId="0" applyFont="1" applyBorder="1"/>
    <xf numFmtId="0" fontId="26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26" fillId="0" borderId="14" xfId="0" applyNumberFormat="1" applyFont="1" applyBorder="1"/>
    <xf numFmtId="0" fontId="26" fillId="0" borderId="33" xfId="0" applyNumberFormat="1" applyFont="1" applyBorder="1" applyAlignment="1">
      <alignment horizontal="center"/>
    </xf>
    <xf numFmtId="0" fontId="0" fillId="0" borderId="51" xfId="0" applyNumberFormat="1" applyFont="1" applyBorder="1" applyAlignment="1">
      <alignment horizontal="center"/>
    </xf>
    <xf numFmtId="1" fontId="28" fillId="0" borderId="50" xfId="0" applyNumberFormat="1" applyFont="1" applyBorder="1" applyAlignment="1">
      <alignment horizontal="center"/>
    </xf>
    <xf numFmtId="1" fontId="34" fillId="0" borderId="3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6" fillId="2" borderId="1" xfId="0" applyNumberFormat="1" applyFont="1" applyFill="1" applyBorder="1" applyAlignment="1">
      <alignment horizontal="center"/>
    </xf>
    <xf numFmtId="1" fontId="35" fillId="0" borderId="1" xfId="0" applyNumberFormat="1" applyFont="1" applyBorder="1" applyAlignment="1">
      <alignment horizontal="center"/>
    </xf>
    <xf numFmtId="1" fontId="20" fillId="0" borderId="3" xfId="0" applyNumberFormat="1" applyFont="1" applyBorder="1" applyAlignment="1">
      <alignment horizontal="center"/>
    </xf>
    <xf numFmtId="1" fontId="26" fillId="0" borderId="14" xfId="0" applyNumberFormat="1" applyFont="1" applyBorder="1" applyAlignment="1">
      <alignment horizontal="center"/>
    </xf>
    <xf numFmtId="1" fontId="30" fillId="0" borderId="1" xfId="0" applyNumberFormat="1" applyFont="1" applyBorder="1" applyAlignment="1">
      <alignment horizontal="center"/>
    </xf>
    <xf numFmtId="1" fontId="31" fillId="0" borderId="44" xfId="0" applyNumberFormat="1" applyFont="1" applyBorder="1" applyAlignment="1">
      <alignment horizontal="center"/>
    </xf>
    <xf numFmtId="0" fontId="26" fillId="0" borderId="11" xfId="0" applyFont="1" applyBorder="1"/>
    <xf numFmtId="0" fontId="0" fillId="0" borderId="47" xfId="0" applyFont="1" applyBorder="1"/>
    <xf numFmtId="0" fontId="30" fillId="0" borderId="1" xfId="0" applyFont="1" applyBorder="1"/>
    <xf numFmtId="0" fontId="28" fillId="0" borderId="1" xfId="0" applyFont="1" applyBorder="1"/>
    <xf numFmtId="0" fontId="26" fillId="0" borderId="1" xfId="0" applyFont="1" applyBorder="1"/>
    <xf numFmtId="0" fontId="30" fillId="0" borderId="1" xfId="0" applyFont="1" applyBorder="1" applyAlignment="1">
      <alignment horizontal="center"/>
    </xf>
    <xf numFmtId="0" fontId="26" fillId="0" borderId="11" xfId="0" applyFont="1" applyFill="1" applyBorder="1" applyAlignment="1">
      <alignment horizontal="center"/>
    </xf>
    <xf numFmtId="0" fontId="30" fillId="0" borderId="14" xfId="0" applyFont="1" applyBorder="1"/>
    <xf numFmtId="1" fontId="31" fillId="0" borderId="3" xfId="0" applyNumberFormat="1" applyFont="1" applyBorder="1" applyAlignment="1">
      <alignment horizontal="center"/>
    </xf>
    <xf numFmtId="0" fontId="30" fillId="0" borderId="6" xfId="0" applyFont="1" applyBorder="1"/>
    <xf numFmtId="0" fontId="27" fillId="0" borderId="14" xfId="1" applyFont="1" applyFill="1" applyBorder="1" applyAlignment="1">
      <alignment horizontal="left" vertical="center"/>
    </xf>
    <xf numFmtId="1" fontId="12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9" borderId="3" xfId="1" applyFont="1" applyFill="1" applyBorder="1" applyAlignment="1">
      <alignment horizontal="left" vertical="center"/>
    </xf>
    <xf numFmtId="0" fontId="0" fillId="9" borderId="3" xfId="0" applyFont="1" applyFill="1" applyBorder="1"/>
    <xf numFmtId="1" fontId="28" fillId="9" borderId="72" xfId="0" applyNumberFormat="1" applyFont="1" applyFill="1" applyBorder="1" applyAlignment="1">
      <alignment horizontal="center"/>
    </xf>
    <xf numFmtId="1" fontId="2" fillId="9" borderId="79" xfId="0" applyNumberFormat="1" applyFont="1" applyFill="1" applyBorder="1" applyAlignment="1">
      <alignment horizontal="center"/>
    </xf>
    <xf numFmtId="1" fontId="6" fillId="7" borderId="63" xfId="0" applyNumberFormat="1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9" borderId="1" xfId="0" applyFill="1" applyBorder="1"/>
    <xf numFmtId="0" fontId="0" fillId="9" borderId="1" xfId="0" applyFont="1" applyFill="1" applyBorder="1"/>
    <xf numFmtId="1" fontId="2" fillId="9" borderId="50" xfId="0" applyNumberFormat="1" applyFont="1" applyFill="1" applyBorder="1" applyAlignment="1">
      <alignment horizontal="center"/>
    </xf>
    <xf numFmtId="1" fontId="2" fillId="9" borderId="43" xfId="0" applyNumberFormat="1" applyFont="1" applyFill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1" fillId="0" borderId="0" xfId="0" applyFont="1" applyBorder="1"/>
    <xf numFmtId="0" fontId="27" fillId="0" borderId="3" xfId="1" applyNumberFormat="1" applyFont="1" applyFill="1" applyBorder="1" applyAlignment="1">
      <alignment horizontal="left" vertical="center"/>
    </xf>
    <xf numFmtId="0" fontId="30" fillId="0" borderId="6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27" fillId="0" borderId="14" xfId="1" applyNumberFormat="1" applyFont="1" applyFill="1" applyBorder="1" applyAlignment="1">
      <alignment horizontal="left" vertical="center"/>
    </xf>
    <xf numFmtId="0" fontId="13" fillId="0" borderId="3" xfId="1" applyNumberFormat="1" applyFont="1" applyFill="1" applyBorder="1" applyAlignment="1">
      <alignment horizontal="left" vertical="center"/>
    </xf>
    <xf numFmtId="1" fontId="2" fillId="9" borderId="40" xfId="0" applyNumberFormat="1" applyFont="1" applyFill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1" fontId="0" fillId="0" borderId="6" xfId="0" applyNumberFormat="1" applyFont="1" applyBorder="1" applyAlignment="1">
      <alignment horizontal="center"/>
    </xf>
    <xf numFmtId="1" fontId="2" fillId="9" borderId="7" xfId="0" applyNumberFormat="1" applyFont="1" applyFill="1" applyBorder="1" applyAlignment="1">
      <alignment horizontal="center"/>
    </xf>
    <xf numFmtId="1" fontId="2" fillId="9" borderId="77" xfId="0" applyNumberFormat="1" applyFont="1" applyFill="1" applyBorder="1" applyAlignment="1">
      <alignment horizontal="center"/>
    </xf>
    <xf numFmtId="14" fontId="0" fillId="0" borderId="0" xfId="0" applyNumberFormat="1"/>
    <xf numFmtId="0" fontId="0" fillId="7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1" fontId="2" fillId="9" borderId="72" xfId="0" applyNumberFormat="1" applyFont="1" applyFill="1" applyBorder="1" applyAlignment="1">
      <alignment horizontal="center"/>
    </xf>
    <xf numFmtId="0" fontId="0" fillId="7" borderId="36" xfId="0" applyFont="1" applyFill="1" applyBorder="1"/>
    <xf numFmtId="1" fontId="2" fillId="9" borderId="34" xfId="0" applyNumberFormat="1" applyFont="1" applyFill="1" applyBorder="1" applyAlignment="1">
      <alignment horizontal="center"/>
    </xf>
    <xf numFmtId="1" fontId="6" fillId="0" borderId="36" xfId="0" applyNumberFormat="1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38" xfId="0" applyNumberFormat="1" applyFont="1" applyBorder="1"/>
    <xf numFmtId="0" fontId="26" fillId="0" borderId="34" xfId="0" applyNumberFormat="1" applyFont="1" applyBorder="1" applyAlignment="1">
      <alignment horizontal="center"/>
    </xf>
    <xf numFmtId="1" fontId="34" fillId="0" borderId="34" xfId="0" applyNumberFormat="1" applyFont="1" applyBorder="1" applyAlignment="1">
      <alignment horizontal="center"/>
    </xf>
    <xf numFmtId="1" fontId="26" fillId="2" borderId="39" xfId="0" applyNumberFormat="1" applyFont="1" applyFill="1" applyBorder="1" applyAlignment="1">
      <alignment horizontal="center"/>
    </xf>
    <xf numFmtId="1" fontId="26" fillId="2" borderId="36" xfId="0" applyNumberFormat="1" applyFont="1" applyFill="1" applyBorder="1" applyAlignment="1">
      <alignment horizontal="center"/>
    </xf>
    <xf numFmtId="1" fontId="35" fillId="0" borderId="36" xfId="0" applyNumberFormat="1" applyFont="1" applyBorder="1" applyAlignment="1">
      <alignment horizontal="center"/>
    </xf>
    <xf numFmtId="1" fontId="26" fillId="0" borderId="39" xfId="0" applyNumberFormat="1" applyFont="1" applyBorder="1" applyAlignment="1">
      <alignment horizontal="center"/>
    </xf>
    <xf numFmtId="1" fontId="26" fillId="0" borderId="49" xfId="0" applyNumberFormat="1" applyFont="1" applyBorder="1" applyAlignment="1">
      <alignment horizontal="center"/>
    </xf>
    <xf numFmtId="1" fontId="26" fillId="0" borderId="37" xfId="0" applyNumberFormat="1" applyFont="1" applyBorder="1" applyAlignment="1">
      <alignment horizontal="center"/>
    </xf>
    <xf numFmtId="1" fontId="30" fillId="0" borderId="36" xfId="0" applyNumberFormat="1" applyFont="1" applyBorder="1" applyAlignment="1">
      <alignment horizontal="center"/>
    </xf>
    <xf numFmtId="1" fontId="31" fillId="0" borderId="38" xfId="0" applyNumberFormat="1" applyFont="1" applyBorder="1" applyAlignment="1">
      <alignment horizontal="center"/>
    </xf>
    <xf numFmtId="0" fontId="26" fillId="0" borderId="39" xfId="0" applyFont="1" applyBorder="1"/>
    <xf numFmtId="0" fontId="30" fillId="0" borderId="36" xfId="0" applyFont="1" applyBorder="1"/>
    <xf numFmtId="0" fontId="32" fillId="0" borderId="36" xfId="0" applyFont="1" applyBorder="1"/>
    <xf numFmtId="0" fontId="28" fillId="0" borderId="36" xfId="0" applyFont="1" applyBorder="1"/>
    <xf numFmtId="0" fontId="26" fillId="0" borderId="36" xfId="0" applyFont="1" applyBorder="1"/>
    <xf numFmtId="0" fontId="30" fillId="0" borderId="38" xfId="0" applyFont="1" applyBorder="1" applyAlignment="1">
      <alignment horizontal="center"/>
    </xf>
    <xf numFmtId="1" fontId="28" fillId="0" borderId="34" xfId="0" applyNumberFormat="1" applyFont="1" applyBorder="1" applyAlignment="1">
      <alignment horizontal="center"/>
    </xf>
    <xf numFmtId="1" fontId="28" fillId="9" borderId="40" xfId="0" applyNumberFormat="1" applyFont="1" applyFill="1" applyBorder="1" applyAlignment="1">
      <alignment horizontal="center"/>
    </xf>
    <xf numFmtId="0" fontId="13" fillId="0" borderId="24" xfId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/>
    </xf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0" fontId="37" fillId="0" borderId="3" xfId="1" applyFont="1" applyFill="1" applyBorder="1" applyAlignment="1">
      <alignment horizontal="left" vertical="center"/>
    </xf>
    <xf numFmtId="0" fontId="36" fillId="0" borderId="6" xfId="0" applyNumberFormat="1" applyFont="1" applyBorder="1" applyAlignment="1">
      <alignment horizontal="center"/>
    </xf>
    <xf numFmtId="1" fontId="36" fillId="2" borderId="2" xfId="0" applyNumberFormat="1" applyFont="1" applyFill="1" applyBorder="1" applyAlignment="1">
      <alignment horizontal="center"/>
    </xf>
    <xf numFmtId="1" fontId="39" fillId="0" borderId="3" xfId="0" applyNumberFormat="1" applyFont="1" applyBorder="1" applyAlignment="1">
      <alignment horizontal="center"/>
    </xf>
    <xf numFmtId="1" fontId="39" fillId="0" borderId="48" xfId="0" applyNumberFormat="1" applyFont="1" applyBorder="1" applyAlignment="1">
      <alignment horizontal="center"/>
    </xf>
    <xf numFmtId="1" fontId="36" fillId="0" borderId="2" xfId="0" applyNumberFormat="1" applyFont="1" applyBorder="1" applyAlignment="1">
      <alignment horizontal="center"/>
    </xf>
    <xf numFmtId="1" fontId="36" fillId="0" borderId="4" xfId="0" applyNumberFormat="1" applyFont="1" applyBorder="1" applyAlignment="1">
      <alignment horizontal="center"/>
    </xf>
    <xf numFmtId="1" fontId="36" fillId="0" borderId="23" xfId="0" applyNumberFormat="1" applyFont="1" applyBorder="1" applyAlignment="1">
      <alignment horizontal="center"/>
    </xf>
    <xf numFmtId="1" fontId="40" fillId="0" borderId="15" xfId="0" applyNumberFormat="1" applyFont="1" applyBorder="1" applyAlignment="1">
      <alignment horizontal="center"/>
    </xf>
    <xf numFmtId="1" fontId="41" fillId="0" borderId="78" xfId="0" applyNumberFormat="1" applyFont="1" applyBorder="1" applyAlignment="1">
      <alignment horizontal="center"/>
    </xf>
    <xf numFmtId="0" fontId="36" fillId="0" borderId="23" xfId="0" applyFont="1" applyBorder="1"/>
    <xf numFmtId="0" fontId="40" fillId="0" borderId="24" xfId="0" applyFont="1" applyBorder="1"/>
    <xf numFmtId="0" fontId="42" fillId="0" borderId="24" xfId="0" applyFont="1" applyBorder="1"/>
    <xf numFmtId="0" fontId="41" fillId="0" borderId="24" xfId="0" applyFont="1" applyBorder="1"/>
    <xf numFmtId="0" fontId="36" fillId="0" borderId="24" xfId="0" applyFont="1" applyBorder="1"/>
    <xf numFmtId="0" fontId="37" fillId="0" borderId="24" xfId="0" applyFont="1" applyBorder="1"/>
    <xf numFmtId="0" fontId="40" fillId="0" borderId="15" xfId="0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38" fillId="0" borderId="47" xfId="0" applyNumberFormat="1" applyFont="1" applyBorder="1" applyAlignment="1">
      <alignment horizontal="center"/>
    </xf>
    <xf numFmtId="0" fontId="40" fillId="0" borderId="3" xfId="0" applyFont="1" applyBorder="1"/>
    <xf numFmtId="0" fontId="38" fillId="0" borderId="3" xfId="0" applyFont="1" applyBorder="1"/>
    <xf numFmtId="0" fontId="36" fillId="0" borderId="3" xfId="0" applyFont="1" applyBorder="1"/>
    <xf numFmtId="0" fontId="40" fillId="0" borderId="0" xfId="0" applyFont="1" applyBorder="1"/>
    <xf numFmtId="0" fontId="42" fillId="0" borderId="0" xfId="0" applyFont="1" applyBorder="1"/>
    <xf numFmtId="0" fontId="41" fillId="0" borderId="0" xfId="0" applyFont="1" applyBorder="1"/>
    <xf numFmtId="0" fontId="42" fillId="0" borderId="3" xfId="0" applyFont="1" applyBorder="1"/>
    <xf numFmtId="0" fontId="36" fillId="0" borderId="2" xfId="0" applyFont="1" applyFill="1" applyBorder="1" applyAlignment="1">
      <alignment horizontal="center"/>
    </xf>
    <xf numFmtId="0" fontId="37" fillId="0" borderId="6" xfId="1" applyFont="1" applyFill="1" applyBorder="1" applyAlignment="1">
      <alignment horizontal="left" vertical="center"/>
    </xf>
    <xf numFmtId="0" fontId="36" fillId="0" borderId="77" xfId="0" applyNumberFormat="1" applyFont="1" applyBorder="1" applyAlignment="1">
      <alignment horizontal="center"/>
    </xf>
    <xf numFmtId="1" fontId="38" fillId="0" borderId="79" xfId="0" applyNumberFormat="1" applyFont="1" applyBorder="1" applyAlignment="1">
      <alignment horizontal="center"/>
    </xf>
    <xf numFmtId="1" fontId="36" fillId="2" borderId="3" xfId="0" applyNumberFormat="1" applyFont="1" applyFill="1" applyBorder="1" applyAlignment="1">
      <alignment horizontal="center"/>
    </xf>
    <xf numFmtId="1" fontId="43" fillId="0" borderId="3" xfId="0" applyNumberFormat="1" applyFont="1" applyBorder="1" applyAlignment="1">
      <alignment horizontal="center"/>
    </xf>
    <xf numFmtId="1" fontId="43" fillId="0" borderId="6" xfId="0" applyNumberFormat="1" applyFont="1" applyBorder="1" applyAlignment="1">
      <alignment horizontal="center"/>
    </xf>
    <xf numFmtId="1" fontId="36" fillId="0" borderId="47" xfId="0" applyNumberFormat="1" applyFont="1" applyBorder="1" applyAlignment="1">
      <alignment horizontal="center"/>
    </xf>
    <xf numFmtId="1" fontId="36" fillId="0" borderId="48" xfId="0" applyNumberFormat="1" applyFont="1" applyBorder="1" applyAlignment="1">
      <alignment horizontal="center"/>
    </xf>
    <xf numFmtId="1" fontId="40" fillId="0" borderId="3" xfId="0" applyNumberFormat="1" applyFont="1" applyBorder="1" applyAlignment="1">
      <alignment horizontal="center"/>
    </xf>
    <xf numFmtId="1" fontId="41" fillId="0" borderId="48" xfId="0" applyNumberFormat="1" applyFont="1" applyBorder="1" applyAlignment="1">
      <alignment horizontal="center"/>
    </xf>
    <xf numFmtId="0" fontId="36" fillId="0" borderId="2" xfId="0" applyFont="1" applyBorder="1"/>
    <xf numFmtId="0" fontId="42" fillId="0" borderId="5" xfId="0" applyFont="1" applyBorder="1"/>
    <xf numFmtId="0" fontId="38" fillId="0" borderId="5" xfId="0" applyFont="1" applyBorder="1"/>
    <xf numFmtId="0" fontId="36" fillId="0" borderId="5" xfId="0" applyFont="1" applyBorder="1"/>
    <xf numFmtId="0" fontId="40" fillId="0" borderId="2" xfId="0" applyFont="1" applyBorder="1"/>
    <xf numFmtId="0" fontId="0" fillId="0" borderId="11" xfId="0" applyFont="1" applyFill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2" xfId="0" applyNumberFormat="1" applyFont="1" applyBorder="1" applyAlignment="1">
      <alignment horizontal="left"/>
    </xf>
    <xf numFmtId="1" fontId="28" fillId="9" borderId="79" xfId="0" applyNumberFormat="1" applyFont="1" applyFill="1" applyBorder="1" applyAlignment="1">
      <alignment horizontal="center"/>
    </xf>
    <xf numFmtId="0" fontId="42" fillId="0" borderId="1" xfId="0" applyFont="1" applyBorder="1"/>
    <xf numFmtId="0" fontId="32" fillId="0" borderId="5" xfId="0" applyFont="1" applyBorder="1"/>
    <xf numFmtId="0" fontId="38" fillId="0" borderId="1" xfId="0" applyFont="1" applyBorder="1"/>
    <xf numFmtId="0" fontId="40" fillId="0" borderId="1" xfId="0" applyFont="1" applyBorder="1"/>
    <xf numFmtId="0" fontId="36" fillId="0" borderId="1" xfId="0" applyFont="1" applyBorder="1"/>
    <xf numFmtId="0" fontId="30" fillId="0" borderId="2" xfId="0" applyFont="1" applyBorder="1"/>
    <xf numFmtId="0" fontId="40" fillId="0" borderId="1" xfId="0" applyFont="1" applyBorder="1" applyAlignment="1">
      <alignment horizontal="center"/>
    </xf>
    <xf numFmtId="1" fontId="0" fillId="2" borderId="37" xfId="0" applyNumberFormat="1" applyFont="1" applyFill="1" applyBorder="1" applyAlignment="1">
      <alignment horizontal="center"/>
    </xf>
    <xf numFmtId="1" fontId="6" fillId="0" borderId="49" xfId="0" applyNumberFormat="1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28" fillId="9" borderId="47" xfId="0" applyNumberFormat="1" applyFont="1" applyFill="1" applyBorder="1" applyAlignment="1">
      <alignment horizontal="center"/>
    </xf>
    <xf numFmtId="0" fontId="38" fillId="0" borderId="43" xfId="0" applyNumberFormat="1" applyFont="1" applyBorder="1" applyAlignment="1">
      <alignment horizontal="center"/>
    </xf>
    <xf numFmtId="1" fontId="2" fillId="0" borderId="39" xfId="0" applyNumberFormat="1" applyFont="1" applyBorder="1" applyAlignment="1">
      <alignment horizontal="center"/>
    </xf>
    <xf numFmtId="1" fontId="36" fillId="2" borderId="11" xfId="0" applyNumberFormat="1" applyFont="1" applyFill="1" applyBorder="1" applyAlignment="1">
      <alignment horizontal="center"/>
    </xf>
    <xf numFmtId="1" fontId="36" fillId="0" borderId="11" xfId="0" applyNumberFormat="1" applyFont="1" applyBorder="1" applyAlignment="1">
      <alignment horizontal="center"/>
    </xf>
    <xf numFmtId="1" fontId="36" fillId="0" borderId="10" xfId="0" applyNumberFormat="1" applyFont="1" applyBorder="1" applyAlignment="1">
      <alignment horizontal="center"/>
    </xf>
    <xf numFmtId="1" fontId="36" fillId="0" borderId="9" xfId="0" applyNumberFormat="1" applyFont="1" applyBorder="1" applyAlignment="1">
      <alignment horizontal="center"/>
    </xf>
    <xf numFmtId="1" fontId="40" fillId="0" borderId="12" xfId="0" applyNumberFormat="1" applyFont="1" applyBorder="1" applyAlignment="1">
      <alignment horizontal="center"/>
    </xf>
    <xf numFmtId="1" fontId="41" fillId="0" borderId="8" xfId="0" applyNumberFormat="1" applyFont="1" applyBorder="1" applyAlignment="1">
      <alignment horizontal="center"/>
    </xf>
    <xf numFmtId="0" fontId="36" fillId="0" borderId="9" xfId="0" applyFont="1" applyBorder="1"/>
    <xf numFmtId="0" fontId="40" fillId="0" borderId="13" xfId="0" applyFont="1" applyBorder="1"/>
    <xf numFmtId="0" fontId="42" fillId="0" borderId="13" xfId="0" applyFont="1" applyBorder="1"/>
    <xf numFmtId="0" fontId="41" fillId="0" borderId="13" xfId="0" applyFont="1" applyBorder="1"/>
    <xf numFmtId="0" fontId="38" fillId="0" borderId="13" xfId="0" applyFont="1" applyBorder="1"/>
    <xf numFmtId="0" fontId="36" fillId="0" borderId="13" xfId="0" applyFont="1" applyBorder="1"/>
    <xf numFmtId="0" fontId="37" fillId="0" borderId="13" xfId="0" applyFont="1" applyBorder="1"/>
    <xf numFmtId="0" fontId="40" fillId="0" borderId="12" xfId="0" applyFont="1" applyBorder="1" applyAlignment="1">
      <alignment horizontal="center"/>
    </xf>
    <xf numFmtId="1" fontId="28" fillId="9" borderId="50" xfId="0" applyNumberFormat="1" applyFont="1" applyFill="1" applyBorder="1" applyAlignment="1">
      <alignment horizontal="center"/>
    </xf>
    <xf numFmtId="1" fontId="31" fillId="0" borderId="14" xfId="0" applyNumberFormat="1" applyFont="1" applyBorder="1" applyAlignment="1">
      <alignment horizontal="center"/>
    </xf>
    <xf numFmtId="0" fontId="26" fillId="0" borderId="43" xfId="0" applyFont="1" applyBorder="1"/>
    <xf numFmtId="1" fontId="0" fillId="0" borderId="12" xfId="0" applyNumberFormat="1" applyFont="1" applyBorder="1" applyAlignment="1">
      <alignment horizontal="center"/>
    </xf>
    <xf numFmtId="1" fontId="10" fillId="0" borderId="63" xfId="0" applyNumberFormat="1" applyFont="1" applyBorder="1" applyAlignment="1">
      <alignment horizontal="center"/>
    </xf>
    <xf numFmtId="1" fontId="12" fillId="0" borderId="42" xfId="0" applyNumberFormat="1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NumberFormat="1" applyFont="1" applyBorder="1" applyAlignment="1">
      <alignment horizontal="center"/>
    </xf>
    <xf numFmtId="1" fontId="39" fillId="0" borderId="74" xfId="0" applyNumberFormat="1" applyFont="1" applyBorder="1" applyAlignment="1">
      <alignment horizontal="center"/>
    </xf>
    <xf numFmtId="1" fontId="6" fillId="0" borderId="44" xfId="0" applyNumberFormat="1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33" xfId="0" applyNumberFormat="1" applyFont="1" applyBorder="1" applyAlignment="1">
      <alignment horizontal="center"/>
    </xf>
    <xf numFmtId="0" fontId="40" fillId="0" borderId="14" xfId="0" applyFont="1" applyBorder="1" applyAlignment="1">
      <alignment horizontal="center"/>
    </xf>
    <xf numFmtId="0" fontId="36" fillId="0" borderId="3" xfId="0" applyFont="1" applyFill="1" applyBorder="1" applyAlignment="1">
      <alignment horizontal="center"/>
    </xf>
    <xf numFmtId="0" fontId="37" fillId="0" borderId="3" xfId="1" applyNumberFormat="1" applyFont="1" applyFill="1" applyBorder="1" applyAlignment="1">
      <alignment horizontal="left" vertical="center"/>
    </xf>
    <xf numFmtId="0" fontId="36" fillId="0" borderId="51" xfId="0" applyNumberFormat="1" applyFont="1" applyBorder="1" applyAlignment="1">
      <alignment horizontal="center"/>
    </xf>
    <xf numFmtId="0" fontId="40" fillId="0" borderId="6" xfId="0" applyFont="1" applyBorder="1" applyAlignment="1">
      <alignment horizontal="center"/>
    </xf>
    <xf numFmtId="0" fontId="37" fillId="0" borderId="14" xfId="1" applyNumberFormat="1" applyFont="1" applyFill="1" applyBorder="1" applyAlignment="1">
      <alignment horizontal="left" vertical="center"/>
    </xf>
    <xf numFmtId="0" fontId="36" fillId="0" borderId="11" xfId="0" applyFont="1" applyBorder="1"/>
    <xf numFmtId="0" fontId="36" fillId="0" borderId="5" xfId="0" applyFont="1" applyFill="1" applyBorder="1" applyAlignment="1">
      <alignment horizontal="center"/>
    </xf>
    <xf numFmtId="0" fontId="36" fillId="0" borderId="50" xfId="0" applyNumberFormat="1" applyFont="1" applyBorder="1" applyAlignment="1">
      <alignment horizontal="center"/>
    </xf>
    <xf numFmtId="1" fontId="38" fillId="0" borderId="40" xfId="0" applyNumberFormat="1" applyFont="1" applyBorder="1" applyAlignment="1">
      <alignment horizontal="center"/>
    </xf>
    <xf numFmtId="1" fontId="36" fillId="2" borderId="64" xfId="0" applyNumberFormat="1" applyFont="1" applyFill="1" applyBorder="1" applyAlignment="1">
      <alignment horizontal="center"/>
    </xf>
    <xf numFmtId="1" fontId="43" fillId="0" borderId="2" xfId="0" applyNumberFormat="1" applyFont="1" applyBorder="1" applyAlignment="1">
      <alignment horizontal="center"/>
    </xf>
    <xf numFmtId="1" fontId="43" fillId="0" borderId="5" xfId="0" applyNumberFormat="1" applyFont="1" applyBorder="1" applyAlignment="1">
      <alignment horizontal="center"/>
    </xf>
    <xf numFmtId="1" fontId="36" fillId="0" borderId="43" xfId="0" applyNumberFormat="1" applyFont="1" applyBorder="1" applyAlignment="1">
      <alignment horizontal="center"/>
    </xf>
    <xf numFmtId="1" fontId="36" fillId="0" borderId="44" xfId="0" applyNumberFormat="1" applyFont="1" applyBorder="1" applyAlignment="1">
      <alignment horizontal="center"/>
    </xf>
    <xf numFmtId="1" fontId="36" fillId="0" borderId="45" xfId="0" applyNumberFormat="1" applyFont="1" applyBorder="1" applyAlignment="1">
      <alignment horizontal="center"/>
    </xf>
    <xf numFmtId="1" fontId="41" fillId="0" borderId="46" xfId="0" applyNumberFormat="1" applyFont="1" applyBorder="1" applyAlignment="1">
      <alignment horizontal="center"/>
    </xf>
    <xf numFmtId="0" fontId="11" fillId="0" borderId="5" xfId="0" applyFont="1" applyBorder="1"/>
    <xf numFmtId="0" fontId="21" fillId="0" borderId="2" xfId="0" applyFont="1" applyBorder="1"/>
    <xf numFmtId="1" fontId="28" fillId="9" borderId="7" xfId="0" applyNumberFormat="1" applyFont="1" applyFill="1" applyBorder="1" applyAlignment="1">
      <alignment horizontal="center"/>
    </xf>
    <xf numFmtId="0" fontId="13" fillId="9" borderId="24" xfId="1" applyFont="1" applyFill="1" applyBorder="1" applyAlignment="1">
      <alignment horizontal="left" vertical="center"/>
    </xf>
    <xf numFmtId="0" fontId="13" fillId="0" borderId="15" xfId="1" applyFont="1" applyFill="1" applyBorder="1" applyAlignment="1">
      <alignment horizontal="left" vertical="center"/>
    </xf>
    <xf numFmtId="1" fontId="0" fillId="2" borderId="45" xfId="0" applyNumberFormat="1" applyFont="1" applyFill="1" applyBorder="1" applyAlignment="1">
      <alignment horizontal="center"/>
    </xf>
    <xf numFmtId="1" fontId="0" fillId="2" borderId="23" xfId="0" applyNumberFormat="1" applyFont="1" applyFill="1" applyBorder="1" applyAlignment="1">
      <alignment horizontal="center"/>
    </xf>
    <xf numFmtId="1" fontId="6" fillId="0" borderId="24" xfId="0" applyNumberFormat="1" applyFont="1" applyBorder="1" applyAlignment="1">
      <alignment horizontal="center"/>
    </xf>
    <xf numFmtId="1" fontId="6" fillId="0" borderId="73" xfId="0" applyNumberFormat="1" applyFont="1" applyBorder="1" applyAlignment="1">
      <alignment horizontal="center"/>
    </xf>
    <xf numFmtId="1" fontId="0" fillId="0" borderId="8" xfId="0" applyNumberFormat="1" applyFont="1" applyBorder="1" applyAlignment="1">
      <alignment horizontal="center"/>
    </xf>
    <xf numFmtId="0" fontId="36" fillId="0" borderId="30" xfId="0" applyNumberFormat="1" applyFont="1" applyBorder="1" applyAlignment="1">
      <alignment horizontal="center"/>
    </xf>
    <xf numFmtId="0" fontId="26" fillId="0" borderId="14" xfId="0" applyNumberFormat="1" applyFont="1" applyBorder="1" applyAlignment="1">
      <alignment horizontal="center"/>
    </xf>
    <xf numFmtId="1" fontId="2" fillId="0" borderId="45" xfId="0" applyNumberFormat="1" applyFont="1" applyBorder="1" applyAlignment="1">
      <alignment horizontal="center"/>
    </xf>
    <xf numFmtId="0" fontId="28" fillId="9" borderId="43" xfId="0" applyNumberFormat="1" applyFont="1" applyFill="1" applyBorder="1" applyAlignment="1">
      <alignment horizontal="center"/>
    </xf>
    <xf numFmtId="0" fontId="13" fillId="0" borderId="12" xfId="1" applyNumberFormat="1" applyFont="1" applyFill="1" applyBorder="1" applyAlignment="1">
      <alignment horizontal="left" vertical="center"/>
    </xf>
    <xf numFmtId="1" fontId="41" fillId="0" borderId="3" xfId="0" applyNumberFormat="1" applyFont="1" applyBorder="1" applyAlignment="1">
      <alignment horizontal="center"/>
    </xf>
    <xf numFmtId="0" fontId="40" fillId="0" borderId="6" xfId="0" applyFont="1" applyBorder="1"/>
    <xf numFmtId="1" fontId="29" fillId="0" borderId="1" xfId="0" applyNumberFormat="1" applyFont="1" applyBorder="1" applyAlignment="1">
      <alignment horizontal="center"/>
    </xf>
    <xf numFmtId="1" fontId="29" fillId="0" borderId="14" xfId="0" applyNumberFormat="1" applyFont="1" applyBorder="1" applyAlignment="1">
      <alignment horizontal="center"/>
    </xf>
    <xf numFmtId="0" fontId="10" fillId="0" borderId="2" xfId="0" applyFont="1" applyBorder="1"/>
    <xf numFmtId="0" fontId="36" fillId="0" borderId="0" xfId="0" applyFont="1" applyAlignment="1">
      <alignment horizontal="center"/>
    </xf>
    <xf numFmtId="0" fontId="42" fillId="0" borderId="16" xfId="0" applyFont="1" applyBorder="1"/>
    <xf numFmtId="0" fontId="38" fillId="0" borderId="16" xfId="0" applyFont="1" applyBorder="1"/>
    <xf numFmtId="0" fontId="36" fillId="0" borderId="16" xfId="0" applyFont="1" applyBorder="1"/>
    <xf numFmtId="0" fontId="40" fillId="0" borderId="11" xfId="0" applyFont="1" applyBorder="1"/>
    <xf numFmtId="0" fontId="37" fillId="0" borderId="1" xfId="1" applyFont="1" applyFill="1" applyBorder="1" applyAlignment="1">
      <alignment horizontal="left" vertical="center"/>
    </xf>
    <xf numFmtId="0" fontId="13" fillId="0" borderId="6" xfId="1" applyNumberFormat="1" applyFont="1" applyFill="1" applyBorder="1" applyAlignment="1">
      <alignment horizontal="left" vertical="center"/>
    </xf>
    <xf numFmtId="0" fontId="1" fillId="0" borderId="11" xfId="0" applyFont="1" applyBorder="1" applyAlignment="1">
      <alignment horizontal="center"/>
    </xf>
    <xf numFmtId="0" fontId="13" fillId="9" borderId="1" xfId="1" applyFont="1" applyFill="1" applyBorder="1" applyAlignment="1">
      <alignment horizontal="left" vertical="center"/>
    </xf>
    <xf numFmtId="1" fontId="0" fillId="0" borderId="50" xfId="0" applyNumberFormat="1" applyFont="1" applyBorder="1" applyAlignment="1">
      <alignment horizontal="center"/>
    </xf>
    <xf numFmtId="1" fontId="7" fillId="9" borderId="44" xfId="0" applyNumberFormat="1" applyFont="1" applyFill="1" applyBorder="1" applyAlignment="1">
      <alignment horizontal="center"/>
    </xf>
    <xf numFmtId="0" fontId="11" fillId="0" borderId="16" xfId="0" applyFont="1" applyBorder="1"/>
    <xf numFmtId="0" fontId="2" fillId="0" borderId="16" xfId="0" applyFont="1" applyBorder="1"/>
    <xf numFmtId="0" fontId="0" fillId="0" borderId="16" xfId="0" applyFont="1" applyBorder="1"/>
    <xf numFmtId="1" fontId="31" fillId="0" borderId="49" xfId="0" applyNumberFormat="1" applyFont="1" applyBorder="1" applyAlignment="1">
      <alignment horizontal="center"/>
    </xf>
    <xf numFmtId="0" fontId="21" fillId="0" borderId="11" xfId="0" applyFont="1" applyBorder="1"/>
    <xf numFmtId="0" fontId="36" fillId="0" borderId="5" xfId="0" applyFont="1" applyBorder="1" applyAlignment="1">
      <alignment horizontal="center"/>
    </xf>
    <xf numFmtId="0" fontId="36" fillId="0" borderId="6" xfId="0" applyFont="1" applyBorder="1"/>
    <xf numFmtId="1" fontId="38" fillId="0" borderId="72" xfId="0" applyNumberFormat="1" applyFont="1" applyBorder="1" applyAlignment="1">
      <alignment horizontal="center"/>
    </xf>
    <xf numFmtId="1" fontId="36" fillId="0" borderId="3" xfId="0" applyNumberFormat="1" applyFont="1" applyBorder="1" applyAlignment="1">
      <alignment horizontal="center"/>
    </xf>
    <xf numFmtId="0" fontId="30" fillId="0" borderId="0" xfId="0" applyFont="1" applyBorder="1"/>
    <xf numFmtId="0" fontId="38" fillId="0" borderId="24" xfId="0" applyFont="1" applyBorder="1"/>
    <xf numFmtId="0" fontId="0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3" fillId="0" borderId="1" xfId="0" applyFont="1" applyBorder="1"/>
    <xf numFmtId="0" fontId="26" fillId="9" borderId="1" xfId="0" applyNumberFormat="1" applyFont="1" applyFill="1" applyBorder="1" applyAlignment="1">
      <alignment horizontal="center"/>
    </xf>
    <xf numFmtId="1" fontId="28" fillId="9" borderId="1" xfId="0" applyNumberFormat="1" applyFont="1" applyFill="1" applyBorder="1" applyAlignment="1">
      <alignment horizontal="center"/>
    </xf>
    <xf numFmtId="1" fontId="33" fillId="0" borderId="1" xfId="0" applyNumberFormat="1" applyFont="1" applyBorder="1" applyAlignment="1">
      <alignment horizontal="center"/>
    </xf>
    <xf numFmtId="1" fontId="26" fillId="0" borderId="1" xfId="0" applyNumberFormat="1" applyFont="1" applyBorder="1" applyAlignment="1">
      <alignment horizontal="center"/>
    </xf>
    <xf numFmtId="1" fontId="31" fillId="0" borderId="1" xfId="0" applyNumberFormat="1" applyFont="1" applyBorder="1" applyAlignment="1">
      <alignment horizontal="center"/>
    </xf>
    <xf numFmtId="0" fontId="31" fillId="0" borderId="1" xfId="0" applyFont="1" applyBorder="1"/>
    <xf numFmtId="0" fontId="27" fillId="0" borderId="1" xfId="0" applyFont="1" applyBorder="1"/>
    <xf numFmtId="0" fontId="36" fillId="0" borderId="1" xfId="0" applyFont="1" applyBorder="1" applyAlignment="1">
      <alignment horizontal="center"/>
    </xf>
    <xf numFmtId="0" fontId="36" fillId="0" borderId="1" xfId="0" applyNumberFormat="1" applyFont="1" applyBorder="1" applyAlignment="1">
      <alignment horizontal="center"/>
    </xf>
    <xf numFmtId="1" fontId="38" fillId="0" borderId="1" xfId="0" applyNumberFormat="1" applyFont="1" applyBorder="1" applyAlignment="1">
      <alignment horizontal="center"/>
    </xf>
    <xf numFmtId="1" fontId="36" fillId="0" borderId="1" xfId="0" applyNumberFormat="1" applyFont="1" applyBorder="1" applyAlignment="1">
      <alignment horizontal="center"/>
    </xf>
    <xf numFmtId="1" fontId="40" fillId="0" borderId="1" xfId="0" applyNumberFormat="1" applyFont="1" applyBorder="1" applyAlignment="1">
      <alignment horizontal="center"/>
    </xf>
    <xf numFmtId="1" fontId="41" fillId="0" borderId="1" xfId="0" applyNumberFormat="1" applyFont="1" applyBorder="1" applyAlignment="1">
      <alignment horizontal="center"/>
    </xf>
    <xf numFmtId="0" fontId="41" fillId="0" borderId="1" xfId="0" applyFont="1" applyBorder="1"/>
    <xf numFmtId="0" fontId="37" fillId="0" borderId="1" xfId="0" applyFont="1" applyBorder="1"/>
    <xf numFmtId="0" fontId="36" fillId="0" borderId="9" xfId="0" applyFont="1" applyBorder="1" applyAlignment="1">
      <alignment horizontal="center"/>
    </xf>
    <xf numFmtId="0" fontId="27" fillId="0" borderId="1" xfId="1" applyFont="1" applyFill="1" applyBorder="1" applyAlignment="1">
      <alignment horizontal="left" vertical="center"/>
    </xf>
    <xf numFmtId="1" fontId="28" fillId="9" borderId="43" xfId="0" applyNumberFormat="1" applyFont="1" applyFill="1" applyBorder="1" applyAlignment="1">
      <alignment horizontal="center"/>
    </xf>
    <xf numFmtId="1" fontId="2" fillId="9" borderId="47" xfId="0" applyNumberFormat="1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/>
    </xf>
    <xf numFmtId="0" fontId="13" fillId="0" borderId="36" xfId="1" applyFont="1" applyFill="1" applyBorder="1" applyAlignment="1">
      <alignment horizontal="left" vertical="center"/>
    </xf>
    <xf numFmtId="0" fontId="13" fillId="0" borderId="38" xfId="1" applyNumberFormat="1" applyFont="1" applyFill="1" applyBorder="1" applyAlignment="1">
      <alignment horizontal="left" vertical="center"/>
    </xf>
    <xf numFmtId="0" fontId="0" fillId="0" borderId="12" xfId="0" applyNumberFormat="1" applyFont="1" applyBorder="1"/>
    <xf numFmtId="1" fontId="0" fillId="0" borderId="34" xfId="0" applyNumberFormat="1" applyFont="1" applyBorder="1" applyAlignment="1">
      <alignment horizontal="center"/>
    </xf>
    <xf numFmtId="1" fontId="20" fillId="0" borderId="63" xfId="0" applyNumberFormat="1" applyFont="1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468">
    <dxf>
      <font>
        <strike val="0"/>
        <outline val="0"/>
        <shadow val="0"/>
        <u val="none"/>
        <vertAlign val="baseline"/>
        <sz val="10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alignment horizontal="center" vertical="bottom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7030A0"/>
        <name val="Calibri"/>
        <scheme val="minor"/>
      </font>
      <border diagonalUp="0" diagonalDown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border diagonalUp="0" diagonalDown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border diagonalUp="0" diagonalDown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border diagonalUp="0" diagonalDown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border diagonalUp="0" diagonalDown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border diagonalUp="0" diagonalDown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border diagonalUp="0" diagonalDown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border diagonalUp="0" diagonalDown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border diagonalUp="0" diagonalDown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medium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vertical style="thin">
          <color indexed="64"/>
        </vertical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rgb="FF00B050"/>
        <name val="Calibri"/>
        <family val="2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vertical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3" tint="0.599993896298104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alignment horizontal="center" vertical="bottom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7030A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0" formatCode="General"/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3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alignment horizontal="center" vertical="bottom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i val="0"/>
        <strike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i val="0"/>
        <strike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</border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</border>
    </dxf>
    <dxf>
      <font>
        <b val="0"/>
        <i val="0"/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vertical/>
      </border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3" tint="0.599993896298104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rgb="FF7030A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i val="0"/>
        <strike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9" tint="0.399975585192419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alignment horizontal="center" vertical="bottom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i val="0"/>
        <strike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i val="0"/>
        <strike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3" tint="0.599993896298104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B05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B05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B05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"/>
        <scheme val="minor"/>
      </font>
      <numFmt numFmtId="1" formatCode="0"/>
      <alignment horizontal="center" vertical="bottom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numFmt numFmtId="1" formatCode="0"/>
      <alignment horizontal="center" vertical="bottom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3" tint="0.59999389629810485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acers" displayName="racers" ref="A1:AJ54" totalsRowShown="0" headerRowDxfId="464" dataDxfId="462" headerRowBorderDxfId="463" tableBorderDxfId="461">
  <sortState xmlns:xlrd2="http://schemas.microsoft.com/office/spreadsheetml/2017/richdata2" ref="A2:AJ54">
    <sortCondition descending="1" ref="E2:E54"/>
  </sortState>
  <tableColumns count="36">
    <tableColumn id="2" xr3:uid="{00000000-0010-0000-0000-000002000000}" name="Rank" dataDxfId="460"/>
    <tableColumn id="3" xr3:uid="{00000000-0010-0000-0000-000003000000}" name="Last Name" dataDxfId="459"/>
    <tableColumn id="4" xr3:uid="{00000000-0010-0000-0000-000004000000}" name="First Name" dataDxfId="458"/>
    <tableColumn id="5" xr3:uid="{00000000-0010-0000-0000-000005000000}" name="Club/Team" dataDxfId="457"/>
    <tableColumn id="7" xr3:uid="{00000000-0010-0000-0000-000007000000}" name="2018 ARC Series Points" dataDxfId="456">
      <calculatedColumnFormula>SUM(F2,G2,H2)</calculatedColumnFormula>
    </tableColumn>
    <tableColumn id="15" xr3:uid="{00000000-0010-0000-0000-00000F000000}" name="2018 Mass Start Points" dataDxfId="455">
      <calculatedColumnFormula>SUM(I2,K2,M2,N2,P2,R2,U2,W2,X2,Z2,AA2,AB2,AD2,AH2)</calculatedColumnFormula>
    </tableColumn>
    <tableColumn id="16" xr3:uid="{00000000-0010-0000-0000-000010000000}" name="2018 ITT Points" dataDxfId="454">
      <calculatedColumnFormula>SUM(J2,Q2,T2,V2,Y2,AE2,AI2,AJ2)</calculatedColumnFormula>
    </tableColumn>
    <tableColumn id="18" xr3:uid="{00000000-0010-0000-0000-000012000000}" name="2018 GC/Omnium Points" dataDxfId="453">
      <calculatedColumnFormula>SUM(L2,O2,S2,AC2,AG2)</calculatedColumnFormula>
    </tableColumn>
    <tableColumn id="19" xr3:uid="{00000000-0010-0000-0000-000013000000}" name="Stieda Stage Race - Road Race (B)" dataDxfId="452"/>
    <tableColumn id="20" xr3:uid="{00000000-0010-0000-0000-000014000000}" name="Stieda Stage Race - ITT (B)" dataDxfId="451"/>
    <tableColumn id="21" xr3:uid="{00000000-0010-0000-0000-000015000000}" name="Stieda Stage Race - Criterium (B)" dataDxfId="450"/>
    <tableColumn id="22" xr3:uid="{00000000-0010-0000-0000-000016000000}" name="Stieda Stage Race - Omnium (A)" dataDxfId="449"/>
    <tableColumn id="23" xr3:uid="{00000000-0010-0000-0000-000017000000}" name="Bicisport - Points Race Crit (B)" dataDxfId="448"/>
    <tableColumn id="44" xr3:uid="{00000000-0010-0000-0000-00002C000000}" name="Bicisport - Scratch Race Crit (B)" dataDxfId="447"/>
    <tableColumn id="10" xr3:uid="{00000000-0010-0000-0000-00000A000000}" name="Bicisport Crit - Omnium (A)" dataDxfId="446"/>
    <tableColumn id="24" xr3:uid="{00000000-0010-0000-0000-000018000000}" name="RMCC - Road Race (A)" dataDxfId="445"/>
    <tableColumn id="25" xr3:uid="{00000000-0010-0000-0000-000019000000}" name="RMCC - Hill Climb (B)" dataDxfId="444"/>
    <tableColumn id="26" xr3:uid="{00000000-0010-0000-0000-00001A000000}" name="RMCC - Criterium (B)" dataDxfId="443"/>
    <tableColumn id="27" xr3:uid="{00000000-0010-0000-0000-00001B000000}" name="RMCC - Omnium (A)" dataDxfId="442"/>
    <tableColumn id="28" xr3:uid="{00000000-0010-0000-0000-00001C000000}" name="CABC - ITT (B)" dataDxfId="441"/>
    <tableColumn id="29" xr3:uid="{00000000-0010-0000-0000-00001D000000}" name="Pigeon Lake - Road Race (B)" dataDxfId="440"/>
    <tableColumn id="30" xr3:uid="{00000000-0010-0000-0000-00001E000000}" name="Velocity - ITT (B)" dataDxfId="439"/>
    <tableColumn id="31" xr3:uid="{00000000-0010-0000-0000-00001F000000}" name="Canada Day Crit _x000a_Criterium Provicials (A)" dataDxfId="438"/>
    <tableColumn id="32" xr3:uid="{00000000-0010-0000-0000-000020000000}" name="Stampede Road Race (A)" dataDxfId="437"/>
    <tableColumn id="33" xr3:uid="{00000000-0010-0000-0000-000021000000}" name="ERTC - ITT (B)" dataDxfId="436"/>
    <tableColumn id="34" xr3:uid="{00000000-0010-0000-0000-000022000000}" name="ERTC - Crit Prov Champs (A)" dataDxfId="435"/>
    <tableColumn id="35" xr3:uid="{00000000-0010-0000-0000-000023000000}" name="Peloton Criterium 1 (B)" dataDxfId="434"/>
    <tableColumn id="36" xr3:uid="{00000000-0010-0000-0000-000024000000}" name="Peloton Criterium 2 (B)" dataDxfId="433"/>
    <tableColumn id="37" xr3:uid="{00000000-0010-0000-0000-000025000000}" name="Peloton Stage Race - GC (A)" dataDxfId="432"/>
    <tableColumn id="53" xr3:uid="{00000000-0010-0000-0000-000035000000}" name="Tour de Bowness - Road Race (B)" dataDxfId="431"/>
    <tableColumn id="38" xr3:uid="{00000000-0010-0000-0000-000026000000}" name="Tour de Bowness - Hill Climb (B)" dataDxfId="430"/>
    <tableColumn id="39" xr3:uid="{00000000-0010-0000-0000-000027000000}" name="Tour de Bowness - Criterium (B)" dataDxfId="429"/>
    <tableColumn id="40" xr3:uid="{00000000-0010-0000-0000-000028000000}" name="Tour de Bowness - Omnium (A)" dataDxfId="428"/>
    <tableColumn id="41" xr3:uid="{00000000-0010-0000-0000-000029000000}" name="PRW -  Criterium (B)" dataDxfId="427"/>
    <tableColumn id="42" xr3:uid="{00000000-0010-0000-0000-00002A000000}" name="Pedalhead - ITT (B)" dataDxfId="426"/>
    <tableColumn id="43" xr3:uid="{00000000-0010-0000-0000-00002B000000}" name="ITT Provincial Championships (A)" dataDxfId="42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racers8" displayName="racers8" ref="A1:AR52" totalsRowShown="0" headerRowDxfId="376" dataDxfId="374" headerRowBorderDxfId="375" tableBorderDxfId="373">
  <sortState xmlns:xlrd2="http://schemas.microsoft.com/office/spreadsheetml/2017/richdata2" ref="A2:AR52">
    <sortCondition descending="1" ref="E2:E52"/>
  </sortState>
  <tableColumns count="44">
    <tableColumn id="2" xr3:uid="{00000000-0010-0000-0100-000002000000}" name="Rank" dataDxfId="372"/>
    <tableColumn id="3" xr3:uid="{00000000-0010-0000-0100-000003000000}" name="Last Name" dataDxfId="371"/>
    <tableColumn id="4" xr3:uid="{00000000-0010-0000-0100-000004000000}" name="First Name" dataDxfId="370"/>
    <tableColumn id="5" xr3:uid="{00000000-0010-0000-0100-000005000000}" name="Club/Team" dataDxfId="369"/>
    <tableColumn id="7" xr3:uid="{00000000-0010-0000-0100-000007000000}" name="2018 ARC Series Points" dataDxfId="368">
      <calculatedColumnFormula>SUM(N2,O2,P2)</calculatedColumnFormula>
    </tableColumn>
    <tableColumn id="8" xr3:uid="{00000000-0010-0000-0100-000008000000}" name="Total Upgrade Points" dataDxfId="367">
      <calculatedColumnFormula>SUM(G2,H2,I2,J2,L2,N2)</calculatedColumnFormula>
    </tableColumn>
    <tableColumn id="1" xr3:uid="{00000000-0010-0000-0100-000001000000}" name="Time Trial Upgrade Points" dataDxfId="366">
      <calculatedColumnFormula>+IF(SUM(K2,M2,O2)&gt;20,20,SUM(K2,M2,O2))</calculatedColumnFormula>
    </tableColumn>
    <tableColumn id="9" xr3:uid="{00000000-0010-0000-0100-000009000000}" name="2018 Learn to Race Points" dataDxfId="365"/>
    <tableColumn id="10" xr3:uid="{00000000-0010-0000-0100-00000A000000}" name="2017 Learn to Race Points" dataDxfId="364"/>
    <tableColumn id="11" xr3:uid="{00000000-0010-0000-0100-00000B000000}" name="2017 Mass Start Upgrade Points" dataDxfId="363"/>
    <tableColumn id="12" xr3:uid="{00000000-0010-0000-0100-00000C000000}" name="2017 ITT Points" dataDxfId="362"/>
    <tableColumn id="13" xr3:uid="{00000000-0010-0000-0100-00000D000000}" name="2018 Out of Province Mass Start Upgrade Points" dataDxfId="361"/>
    <tableColumn id="14" xr3:uid="{00000000-0010-0000-0100-00000E000000}" name="2018 Out of Province ITT Upgrade Points" dataDxfId="360"/>
    <tableColumn id="15" xr3:uid="{00000000-0010-0000-0100-00000F000000}" name="2018 Mass Start Points" dataDxfId="359">
      <calculatedColumnFormula>SUM(Q2,S2,U2, V2,X2,Z2,AC2,AE2,AF2,AH2,AI2,AJ2,AL2,AN2,AP2)</calculatedColumnFormula>
    </tableColumn>
    <tableColumn id="16" xr3:uid="{00000000-0010-0000-0100-000010000000}" name="2018 ITT Points" dataDxfId="358">
      <calculatedColumnFormula>SUM(R2,Y2,AB2,AD2,AG2,AM2,AQ2,AR2)</calculatedColumnFormula>
    </tableColumn>
    <tableColumn id="18" xr3:uid="{00000000-0010-0000-0100-000012000000}" name="2018 GC/Omnium Points" dataDxfId="357">
      <calculatedColumnFormula>SUM(T2,W2,AA2,AK2,AO2)</calculatedColumnFormula>
    </tableColumn>
    <tableColumn id="19" xr3:uid="{00000000-0010-0000-0100-000013000000}" name="Stieda Stage Race - Road Race (B)" dataDxfId="356"/>
    <tableColumn id="20" xr3:uid="{00000000-0010-0000-0100-000014000000}" name="Stieda Stage Race - ITT (B)" dataDxfId="355"/>
    <tableColumn id="21" xr3:uid="{00000000-0010-0000-0100-000015000000}" name="Stieda Stage Race - Criterium (B)" dataDxfId="354"/>
    <tableColumn id="22" xr3:uid="{00000000-0010-0000-0100-000016000000}" name="Stieda Stage Race - Omnium (A)" dataDxfId="353"/>
    <tableColumn id="23" xr3:uid="{00000000-0010-0000-0100-000017000000}" name="Bicisport - Points Race Crit (B)" dataDxfId="352"/>
    <tableColumn id="45" xr3:uid="{00000000-0010-0000-0100-00002D000000}" name="Bicisport - Scratch Race Crit (B)" dataDxfId="351"/>
    <tableColumn id="46" xr3:uid="{00000000-0010-0000-0100-00002E000000}" name="Bicisport Crit - Omnium (A)" dataDxfId="350"/>
    <tableColumn id="24" xr3:uid="{00000000-0010-0000-0100-000018000000}" name="RMCC - Road Race (A)" dataDxfId="349"/>
    <tableColumn id="25" xr3:uid="{00000000-0010-0000-0100-000019000000}" name="RMCC - Hill Climb (B)" dataDxfId="348"/>
    <tableColumn id="26" xr3:uid="{00000000-0010-0000-0100-00001A000000}" name="RMCC - Criterium (B)" dataDxfId="347"/>
    <tableColumn id="27" xr3:uid="{00000000-0010-0000-0100-00001B000000}" name="RMCC - Omnium (A)" dataDxfId="346"/>
    <tableColumn id="28" xr3:uid="{00000000-0010-0000-0100-00001C000000}" name="CABC - ITT (B)" dataDxfId="345"/>
    <tableColumn id="29" xr3:uid="{00000000-0010-0000-0100-00001D000000}" name="Pigeon Lake - Road Race (B)" dataDxfId="344"/>
    <tableColumn id="30" xr3:uid="{00000000-0010-0000-0100-00001E000000}" name="Velocity - ITT (B)" dataDxfId="343"/>
    <tableColumn id="31" xr3:uid="{00000000-0010-0000-0100-00001F000000}" name="Canada Day Criterium (B)" dataDxfId="342"/>
    <tableColumn id="32" xr3:uid="{00000000-0010-0000-0100-000020000000}" name="Stampede Road Race (A)" dataDxfId="341"/>
    <tableColumn id="33" xr3:uid="{00000000-0010-0000-0100-000021000000}" name="ERTC - ITT (B)" dataDxfId="340"/>
    <tableColumn id="34" xr3:uid="{00000000-0010-0000-0100-000022000000}" name="ERTC - Criterium Prov Champs (A)" dataDxfId="339"/>
    <tableColumn id="35" xr3:uid="{00000000-0010-0000-0100-000023000000}" name="Peloton Criterium 1 (B)" dataDxfId="338"/>
    <tableColumn id="36" xr3:uid="{00000000-0010-0000-0100-000024000000}" name="Peloton Criterium 2 (B)" dataDxfId="337"/>
    <tableColumn id="37" xr3:uid="{00000000-0010-0000-0100-000025000000}" name="Peloton Stage Race - GC (A)" dataDxfId="336"/>
    <tableColumn id="53" xr3:uid="{00000000-0010-0000-0100-000035000000}" name="Tour de Bowness - Road Race (B)" dataDxfId="335"/>
    <tableColumn id="38" xr3:uid="{00000000-0010-0000-0100-000026000000}" name="Tour de Bowness - Hill Climb (B)" dataDxfId="334"/>
    <tableColumn id="39" xr3:uid="{00000000-0010-0000-0100-000027000000}" name="Tour de Bowness - Criterium (B)" dataDxfId="333"/>
    <tableColumn id="40" xr3:uid="{00000000-0010-0000-0100-000028000000}" name="Tour de Bowness - Omnium (A)" dataDxfId="332"/>
    <tableColumn id="44" xr3:uid="{00000000-0010-0000-0100-00002C000000}" name="PRW -  Criterium (B)" dataDxfId="331"/>
    <tableColumn id="42" xr3:uid="{00000000-0010-0000-0100-00002A000000}" name="Pedalhead - ITT (B)" dataDxfId="330"/>
    <tableColumn id="43" xr3:uid="{00000000-0010-0000-0100-00002B000000}" name="ITT Provincial Championships (A)" dataDxfId="329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racers7" displayName="racers7" ref="A1:AR50" totalsRowShown="0" headerRowDxfId="267" dataDxfId="265" headerRowBorderDxfId="266" tableBorderDxfId="264">
  <sortState xmlns:xlrd2="http://schemas.microsoft.com/office/spreadsheetml/2017/richdata2" ref="A2:AR50">
    <sortCondition descending="1" ref="E2:E50"/>
  </sortState>
  <tableColumns count="44">
    <tableColumn id="1" xr3:uid="{00000000-0010-0000-0200-000001000000}" name="Rank" dataDxfId="263"/>
    <tableColumn id="3" xr3:uid="{00000000-0010-0000-0200-000003000000}" name="Last Name" dataDxfId="262"/>
    <tableColumn id="4" xr3:uid="{00000000-0010-0000-0200-000004000000}" name="First Name" dataDxfId="261"/>
    <tableColumn id="5" xr3:uid="{00000000-0010-0000-0200-000005000000}" name="Club/Team" dataDxfId="260"/>
    <tableColumn id="7" xr3:uid="{00000000-0010-0000-0200-000007000000}" name="2018 ARC Series Points" dataDxfId="259">
      <calculatedColumnFormula>SUM(N2,O2,P2)</calculatedColumnFormula>
    </tableColumn>
    <tableColumn id="8" xr3:uid="{00000000-0010-0000-0200-000008000000}" name="Total Upgrade Points" dataDxfId="258">
      <calculatedColumnFormula>SUM(G2,H2,I2,J2,L2,N2)</calculatedColumnFormula>
    </tableColumn>
    <tableColumn id="2" xr3:uid="{00000000-0010-0000-0200-000002000000}" name="Time Trial Upgrade Points" dataDxfId="257">
      <calculatedColumnFormula>+IF(SUM(K2,M2,O2)&gt;20,20,SUM(K2,M2,O2))</calculatedColumnFormula>
    </tableColumn>
    <tableColumn id="9" xr3:uid="{00000000-0010-0000-0200-000009000000}" name="2018 Learn to Race Points" dataDxfId="256"/>
    <tableColumn id="10" xr3:uid="{00000000-0010-0000-0200-00000A000000}" name="2017 Learn to Race Points2" dataDxfId="255"/>
    <tableColumn id="11" xr3:uid="{00000000-0010-0000-0200-00000B000000}" name="2017 Mass Start Upgrade Points" dataDxfId="254"/>
    <tableColumn id="12" xr3:uid="{00000000-0010-0000-0200-00000C000000}" name="2017 ITT Points" dataDxfId="253"/>
    <tableColumn id="13" xr3:uid="{00000000-0010-0000-0200-00000D000000}" name="2018 Out of Province Mass Start Upgrade Points" dataDxfId="252"/>
    <tableColumn id="14" xr3:uid="{00000000-0010-0000-0200-00000E000000}" name="2018 Out of Province ITT Upgrade Points" dataDxfId="251"/>
    <tableColumn id="15" xr3:uid="{00000000-0010-0000-0200-00000F000000}" name="2018 Mass Start Points" dataDxfId="250">
      <calculatedColumnFormula>SUM(Q2,S2,U2,V2,X2,Z2,AC2,AE2,AF2,AH2,AI2,AJ2,AL2,AN2,AP2)</calculatedColumnFormula>
    </tableColumn>
    <tableColumn id="16" xr3:uid="{00000000-0010-0000-0200-000010000000}" name="2018 ITT Points" dataDxfId="249">
      <calculatedColumnFormula>SUM(R2,Y2,AB2,AD2,AG2,AM2,AQ2,AR2)</calculatedColumnFormula>
    </tableColumn>
    <tableColumn id="18" xr3:uid="{00000000-0010-0000-0200-000012000000}" name="2018 GC/Omnium Points" dataDxfId="248">
      <calculatedColumnFormula>SUM(T2,W2,AA2,AK2,AO2)</calculatedColumnFormula>
    </tableColumn>
    <tableColumn id="19" xr3:uid="{00000000-0010-0000-0200-000013000000}" name="Stieda Stage Race - Road Race (B)" dataDxfId="247"/>
    <tableColumn id="20" xr3:uid="{00000000-0010-0000-0200-000014000000}" name="Stieda Stage Race - ITT (B)" dataDxfId="246"/>
    <tableColumn id="21" xr3:uid="{00000000-0010-0000-0200-000015000000}" name="Stieda Stage Race - Criterium (B)" dataDxfId="245"/>
    <tableColumn id="22" xr3:uid="{00000000-0010-0000-0200-000016000000}" name="Stieda Stage Race - Omnium (A)" dataDxfId="244"/>
    <tableColumn id="23" xr3:uid="{00000000-0010-0000-0200-000017000000}" name="Bicisport - Points Race Crit (B)" dataDxfId="243"/>
    <tableColumn id="46" xr3:uid="{00000000-0010-0000-0200-00002E000000}" name="Bicisport - Scratch Race Crit (B)" dataDxfId="242"/>
    <tableColumn id="45" xr3:uid="{00000000-0010-0000-0200-00002D000000}" name="Bicisport Crit - Omnium (A)" dataDxfId="241"/>
    <tableColumn id="24" xr3:uid="{00000000-0010-0000-0200-000018000000}" name="RMCC - Road Race (B)" dataDxfId="240"/>
    <tableColumn id="25" xr3:uid="{00000000-0010-0000-0200-000019000000}" name="RMCC - Hill Climb (B)" dataDxfId="239"/>
    <tableColumn id="26" xr3:uid="{00000000-0010-0000-0200-00001A000000}" name="RMCC - Criterium (B)" dataDxfId="238"/>
    <tableColumn id="27" xr3:uid="{00000000-0010-0000-0200-00001B000000}" name="RMCC - Omnium (A)" dataDxfId="237"/>
    <tableColumn id="28" xr3:uid="{00000000-0010-0000-0200-00001C000000}" name="CABC - ITT (B)" dataDxfId="236"/>
    <tableColumn id="29" xr3:uid="{00000000-0010-0000-0200-00001D000000}" name="Pigeon Lake - Road Race (B)" dataDxfId="235"/>
    <tableColumn id="30" xr3:uid="{00000000-0010-0000-0200-00001E000000}" name="Velocity - ITT (B)" dataDxfId="234"/>
    <tableColumn id="31" xr3:uid="{00000000-0010-0000-0200-00001F000000}" name="Canada Day Criterium" dataDxfId="233"/>
    <tableColumn id="32" xr3:uid="{00000000-0010-0000-0200-000020000000}" name="Stampede Road Race" dataDxfId="232"/>
    <tableColumn id="33" xr3:uid="{00000000-0010-0000-0200-000021000000}" name="ERTC - ITT (B)" dataDxfId="231"/>
    <tableColumn id="34" xr3:uid="{00000000-0010-0000-0200-000022000000}" name="ERTC - Crit Prov Champs (A)" dataDxfId="230"/>
    <tableColumn id="35" xr3:uid="{00000000-0010-0000-0200-000023000000}" name="Peloton Criterium 1 (B)" dataDxfId="229"/>
    <tableColumn id="36" xr3:uid="{00000000-0010-0000-0200-000024000000}" name="Peloton Criterium 2 (B)" dataDxfId="228"/>
    <tableColumn id="37" xr3:uid="{00000000-0010-0000-0200-000025000000}" name="Peloton Stage Race - GC (A)" dataDxfId="227"/>
    <tableColumn id="53" xr3:uid="{00000000-0010-0000-0200-000035000000}" name="Tour de Bowness - Road Race (B)" dataDxfId="226"/>
    <tableColumn id="38" xr3:uid="{00000000-0010-0000-0200-000026000000}" name="Tour de Bowness - Hill Climb (B)" dataDxfId="225"/>
    <tableColumn id="39" xr3:uid="{00000000-0010-0000-0200-000027000000}" name="Tour de Bowness - Criterium (B)" dataDxfId="224"/>
    <tableColumn id="40" xr3:uid="{00000000-0010-0000-0200-000028000000}" name="Tour de Bowness - Omnium (A)" dataDxfId="223"/>
    <tableColumn id="44" xr3:uid="{00000000-0010-0000-0200-00002C000000}" name="PRW -  Criterium (B)" dataDxfId="222"/>
    <tableColumn id="42" xr3:uid="{00000000-0010-0000-0200-00002A000000}" name="Pedalhead - ITT (B)" dataDxfId="221"/>
    <tableColumn id="43" xr3:uid="{00000000-0010-0000-0200-00002B000000}" name="ITT Provincial Championships (A)" dataDxfId="220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racers6" displayName="racers6" ref="A1:AR45" totalsRowShown="0" headerRowDxfId="176" dataDxfId="174" headerRowBorderDxfId="175" tableBorderDxfId="173">
  <sortState xmlns:xlrd2="http://schemas.microsoft.com/office/spreadsheetml/2017/richdata2" ref="A2:AR45">
    <sortCondition descending="1" ref="E2:E45"/>
  </sortState>
  <tableColumns count="44">
    <tableColumn id="2" xr3:uid="{00000000-0010-0000-0300-000002000000}" name="Rank" dataDxfId="172"/>
    <tableColumn id="3" xr3:uid="{00000000-0010-0000-0300-000003000000}" name="Last Name" dataDxfId="171"/>
    <tableColumn id="4" xr3:uid="{00000000-0010-0000-0300-000004000000}" name="First Name" dataDxfId="170"/>
    <tableColumn id="5" xr3:uid="{00000000-0010-0000-0300-000005000000}" name="Club/Team" dataDxfId="169"/>
    <tableColumn id="7" xr3:uid="{00000000-0010-0000-0300-000007000000}" name="2018 ARC Series Points" dataDxfId="168">
      <calculatedColumnFormula>SUM(N2,O2,P2)</calculatedColumnFormula>
    </tableColumn>
    <tableColumn id="8" xr3:uid="{00000000-0010-0000-0300-000008000000}" name="Total Upgrade Points" dataDxfId="167">
      <calculatedColumnFormula>SUM(G2,H2,I2,J2,L2,N2)</calculatedColumnFormula>
    </tableColumn>
    <tableColumn id="1" xr3:uid="{00000000-0010-0000-0300-000001000000}" name="Time Trial Upgrade Points" dataDxfId="166">
      <calculatedColumnFormula>+IF(SUM(K2,M2,O2)&gt;15,15,SUM(K2,M2,O2))</calculatedColumnFormula>
    </tableColumn>
    <tableColumn id="9" xr3:uid="{00000000-0010-0000-0300-000009000000}" name="2018 Learn to Race Points" dataDxfId="165"/>
    <tableColumn id="10" xr3:uid="{00000000-0010-0000-0300-00000A000000}" name="2017 Learn to Race Points" dataDxfId="164"/>
    <tableColumn id="11" xr3:uid="{00000000-0010-0000-0300-00000B000000}" name="2017 Mass Start Upgrade Points" dataDxfId="163"/>
    <tableColumn id="12" xr3:uid="{00000000-0010-0000-0300-00000C000000}" name="2017 ITT Points" dataDxfId="162"/>
    <tableColumn id="13" xr3:uid="{00000000-0010-0000-0300-00000D000000}" name="2018 Out of Province Mass Start Upgrade Points" dataDxfId="161"/>
    <tableColumn id="14" xr3:uid="{00000000-0010-0000-0300-00000E000000}" name="2018 Out of Province ITT Upgrade Points" dataDxfId="160"/>
    <tableColumn id="15" xr3:uid="{00000000-0010-0000-0300-00000F000000}" name="2018 Mass Start Points" dataDxfId="159">
      <calculatedColumnFormula>SUM(Q2,S2,U2,V2,X2,Z2,AC2,AE2,AF2,AH2,AI2,AJ2,AL2,AN2,AP2)</calculatedColumnFormula>
    </tableColumn>
    <tableColumn id="16" xr3:uid="{00000000-0010-0000-0300-000010000000}" name="2018 ITT Points" dataDxfId="158">
      <calculatedColumnFormula>SUM(R2,Y2,AB2,AD2,AG2,AM2,AQ2,AR2)</calculatedColumnFormula>
    </tableColumn>
    <tableColumn id="18" xr3:uid="{00000000-0010-0000-0300-000012000000}" name="2018 GC/Omnium Points" dataDxfId="157">
      <calculatedColumnFormula>SUM(T2,W2,AA2,AK2,AO2)</calculatedColumnFormula>
    </tableColumn>
    <tableColumn id="19" xr3:uid="{00000000-0010-0000-0300-000013000000}" name="Stieda Stage Race - Road Race (B)" dataDxfId="156"/>
    <tableColumn id="20" xr3:uid="{00000000-0010-0000-0300-000014000000}" name="Stieda Stage Race - ITT (B)" dataDxfId="155"/>
    <tableColumn id="21" xr3:uid="{00000000-0010-0000-0300-000015000000}" name="Stieda Stage Race - Criterium (B)" dataDxfId="154"/>
    <tableColumn id="22" xr3:uid="{00000000-0010-0000-0300-000016000000}" name="Stieda Stage Race - Omnium (A)" dataDxfId="153"/>
    <tableColumn id="23" xr3:uid="{00000000-0010-0000-0300-000017000000}" name="Bicisport - Points Race Crit (B)" dataDxfId="152"/>
    <tableColumn id="45" xr3:uid="{00000000-0010-0000-0300-00002D000000}" name="Bicisport - Scratch Race Crit (B)" dataDxfId="151"/>
    <tableColumn id="46" xr3:uid="{00000000-0010-0000-0300-00002E000000}" name="Bicisport Crit - Omnium (A)" dataDxfId="150"/>
    <tableColumn id="24" xr3:uid="{00000000-0010-0000-0300-000018000000}" name="RMCC - Road Race (B)" dataDxfId="149"/>
    <tableColumn id="25" xr3:uid="{00000000-0010-0000-0300-000019000000}" name="RMCC - Hill Climb (B)" dataDxfId="148"/>
    <tableColumn id="26" xr3:uid="{00000000-0010-0000-0300-00001A000000}" name="RMCC - Criterium (B)" dataDxfId="147"/>
    <tableColumn id="27" xr3:uid="{00000000-0010-0000-0300-00001B000000}" name="RMCC - Omnium (A)" dataDxfId="146"/>
    <tableColumn id="28" xr3:uid="{00000000-0010-0000-0300-00001C000000}" name="CABC - ITT (B)" dataDxfId="145"/>
    <tableColumn id="29" xr3:uid="{00000000-0010-0000-0300-00001D000000}" name="Pigeon Lake - Road Race (B)" dataDxfId="144"/>
    <tableColumn id="30" xr3:uid="{00000000-0010-0000-0300-00001E000000}" name="Velocity - ITT (B)" dataDxfId="143"/>
    <tableColumn id="31" xr3:uid="{00000000-0010-0000-0300-00001F000000}" name="Canada Day Crit _x000a_Criterium Provicials (A)" dataDxfId="142"/>
    <tableColumn id="32" xr3:uid="{00000000-0010-0000-0300-000020000000}" name="Stampede Road Race (A)" dataDxfId="141"/>
    <tableColumn id="33" xr3:uid="{00000000-0010-0000-0300-000021000000}" name="ERTC - ITT (B)" dataDxfId="140"/>
    <tableColumn id="34" xr3:uid="{00000000-0010-0000-0300-000022000000}" name="ERTC - Crit Prov Champs (A)" dataDxfId="139"/>
    <tableColumn id="35" xr3:uid="{00000000-0010-0000-0300-000023000000}" name="Peloton Criterium 1 (B)" dataDxfId="138"/>
    <tableColumn id="36" xr3:uid="{00000000-0010-0000-0300-000024000000}" name="Peloton Criterium 2 (B)" dataDxfId="137"/>
    <tableColumn id="37" xr3:uid="{00000000-0010-0000-0300-000025000000}" name="Peloton Stage Race - GC (A)" dataDxfId="136"/>
    <tableColumn id="54" xr3:uid="{00000000-0010-0000-0300-000036000000}" name="Tour de Bowness - Road Race (B)" dataDxfId="135"/>
    <tableColumn id="38" xr3:uid="{00000000-0010-0000-0300-000026000000}" name="Tour de Bowness - Hill Climb (B)" dataDxfId="134"/>
    <tableColumn id="39" xr3:uid="{00000000-0010-0000-0300-000027000000}" name="Tour de Bowness - Criterium (B)" dataDxfId="133"/>
    <tableColumn id="40" xr3:uid="{00000000-0010-0000-0300-000028000000}" name="Tour de Bowness - Omnium (A)" dataDxfId="132"/>
    <tableColumn id="42" xr3:uid="{00000000-0010-0000-0300-00002A000000}" name="PRW -  Criterium (B)" dataDxfId="131"/>
    <tableColumn id="44" xr3:uid="{00000000-0010-0000-0300-00002C000000}" name="Pedalhead - ITT (B)" dataDxfId="130"/>
    <tableColumn id="43" xr3:uid="{00000000-0010-0000-0300-00002B000000}" name="ITT Provincial Championships (A)" dataDxfId="129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racers4" displayName="racers4" ref="A1:AG34" totalsRowShown="0" headerRowDxfId="128" dataDxfId="126" headerRowBorderDxfId="127" tableBorderDxfId="125">
  <sortState xmlns:xlrd2="http://schemas.microsoft.com/office/spreadsheetml/2017/richdata2" ref="A2:AG34">
    <sortCondition descending="1" ref="F2:F34"/>
  </sortState>
  <tableColumns count="33">
    <tableColumn id="1" xr3:uid="{00000000-0010-0000-0400-000001000000}" name="Rank" dataDxfId="124"/>
    <tableColumn id="2" xr3:uid="{00000000-0010-0000-0400-000002000000}" name="Sub-Cat" dataDxfId="123"/>
    <tableColumn id="3" xr3:uid="{00000000-0010-0000-0400-000003000000}" name="Last Name" dataDxfId="122"/>
    <tableColumn id="4" xr3:uid="{00000000-0010-0000-0400-000004000000}" name="First Name" dataDxfId="121"/>
    <tableColumn id="5" xr3:uid="{00000000-0010-0000-0400-000005000000}" name="Club/Team" dataDxfId="120"/>
    <tableColumn id="7" xr3:uid="{00000000-0010-0000-0400-000007000000}" name="2018 ARC Series Points" dataDxfId="119">
      <calculatedColumnFormula>SUM(G2:AG2)</calculatedColumnFormula>
    </tableColumn>
    <tableColumn id="19" xr3:uid="{00000000-0010-0000-0400-000013000000}" name="Stieda Stage Race - Road Race (B)" dataDxfId="118"/>
    <tableColumn id="20" xr3:uid="{00000000-0010-0000-0400-000014000000}" name="Stieda Stage Race - ITT (B)" dataDxfId="117"/>
    <tableColumn id="21" xr3:uid="{00000000-0010-0000-0400-000015000000}" name="Stieda Stage Race - Criterium (B)" dataDxfId="116"/>
    <tableColumn id="22" xr3:uid="{00000000-0010-0000-0400-000016000000}" name="Stieda Stage Race - Omnium (A)" dataDxfId="115"/>
    <tableColumn id="24" xr3:uid="{00000000-0010-0000-0400-000018000000}" name="Bicisport - Points Race Crit (B)" dataDxfId="114"/>
    <tableColumn id="36" xr3:uid="{00000000-0010-0000-0400-000024000000}" name="Bicisport - Scratch Race Crit (B)" dataDxfId="113"/>
    <tableColumn id="32" xr3:uid="{00000000-0010-0000-0400-000020000000}" name="Bicisport Crit - Omnium (A)" dataDxfId="112"/>
    <tableColumn id="27" xr3:uid="{00000000-0010-0000-0400-00001B000000}" name="RMCC - Road Race (B)" dataDxfId="111"/>
    <tableColumn id="28" xr3:uid="{00000000-0010-0000-0400-00001C000000}" name="RMCC - Hill Climb (B)" dataDxfId="110"/>
    <tableColumn id="29" xr3:uid="{00000000-0010-0000-0400-00001D000000}" name="RMCC - Criterium (B)" dataDxfId="109"/>
    <tableColumn id="30" xr3:uid="{00000000-0010-0000-0400-00001E000000}" name="RMCC - Omnium (A)" dataDxfId="108"/>
    <tableColumn id="23" xr3:uid="{00000000-0010-0000-0400-000017000000}" name="CABC - ITT (B)" dataDxfId="107"/>
    <tableColumn id="26" xr3:uid="{00000000-0010-0000-0400-00001A000000}" name="Pigeon Lake - Road Race (B)" dataDxfId="106"/>
    <tableColumn id="25" xr3:uid="{00000000-0010-0000-0400-000019000000}" name="Velocity - ITT (B)" dataDxfId="105"/>
    <tableColumn id="31" xr3:uid="{00000000-0010-0000-0400-00001F000000}" name="Canada Day Crit _x000a_Criterium Provicials (A)" dataDxfId="104"/>
    <tableColumn id="33" xr3:uid="{00000000-0010-0000-0400-000021000000}" name="Stampede Road Race (A)" dataDxfId="103"/>
    <tableColumn id="35" xr3:uid="{00000000-0010-0000-0400-000023000000}" name="ERTC - Crit Prov Champs (A)" dataDxfId="102"/>
    <tableColumn id="47" xr3:uid="{00000000-0010-0000-0400-00002F000000}" name="Peloton Criterium 1 (B)" dataDxfId="101"/>
    <tableColumn id="46" xr3:uid="{00000000-0010-0000-0400-00002E000000}" name="Peloton Criterium 2 (B)" dataDxfId="100"/>
    <tableColumn id="45" xr3:uid="{00000000-0010-0000-0400-00002D000000}" name="Peloton Stage Race - GC (A)" dataDxfId="99"/>
    <tableColumn id="53" xr3:uid="{00000000-0010-0000-0400-000035000000}" name="Tour de Bowness - Road Race (B)" dataDxfId="98"/>
    <tableColumn id="38" xr3:uid="{00000000-0010-0000-0400-000026000000}" name="Tour de Bowness - Hill Climb (B)" dataDxfId="97"/>
    <tableColumn id="39" xr3:uid="{00000000-0010-0000-0400-000027000000}" name="Tour de Bowness - Criterium (B)" dataDxfId="96"/>
    <tableColumn id="40" xr3:uid="{00000000-0010-0000-0400-000028000000}" name="Tour de Bowness - Omnium (A)" dataDxfId="95"/>
    <tableColumn id="42" xr3:uid="{00000000-0010-0000-0400-00002A000000}" name="PRW -  Crit (B)" dataDxfId="94"/>
    <tableColumn id="48" xr3:uid="{00000000-0010-0000-0400-000030000000}" name="Pedalhead - ITT (B)" dataDxfId="93"/>
    <tableColumn id="43" xr3:uid="{00000000-0010-0000-0400-00002B000000}" name="ITT Provincial Championships (A)" dataDxfId="92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racers43" displayName="racers43" ref="A1:AR37" totalsRowShown="0" headerRowDxfId="78" dataDxfId="76" headerRowBorderDxfId="77" tableBorderDxfId="75">
  <sortState xmlns:xlrd2="http://schemas.microsoft.com/office/spreadsheetml/2017/richdata2" ref="A2:AR37">
    <sortCondition descending="1" ref="F2:F37"/>
  </sortState>
  <tableColumns count="44">
    <tableColumn id="1" xr3:uid="{00000000-0010-0000-0500-000001000000}" name="Rank" dataDxfId="74"/>
    <tableColumn id="2" xr3:uid="{00000000-0010-0000-0500-000002000000}" name="Sub-Cat" dataDxfId="73"/>
    <tableColumn id="3" xr3:uid="{00000000-0010-0000-0500-000003000000}" name="Last Name" dataDxfId="72"/>
    <tableColumn id="4" xr3:uid="{00000000-0010-0000-0500-000004000000}" name="First Name" dataDxfId="71"/>
    <tableColumn id="5" xr3:uid="{00000000-0010-0000-0500-000005000000}" name="Club/Team" dataDxfId="70"/>
    <tableColumn id="7" xr3:uid="{00000000-0010-0000-0500-000007000000}" name="2018 ARC Series Points" dataDxfId="69">
      <calculatedColumnFormula>SUM(O2,P2,Q2)</calculatedColumnFormula>
    </tableColumn>
    <tableColumn id="8" xr3:uid="{00000000-0010-0000-0500-000008000000}" name="Total Upgrade Points" dataDxfId="68">
      <calculatedColumnFormula>SUM(H2,I2,J2,K2,M2,O2)</calculatedColumnFormula>
    </tableColumn>
    <tableColumn id="6" xr3:uid="{00000000-0010-0000-0500-000006000000}" name="Time Trial upgrade points" dataDxfId="67">
      <calculatedColumnFormula>+IF(SUM(L2,N2,P2)&gt;20,20,SUM(L2,N2,P2))</calculatedColumnFormula>
    </tableColumn>
    <tableColumn id="9" xr3:uid="{00000000-0010-0000-0500-000009000000}" name="2018 Learn to Race Points" dataDxfId="66"/>
    <tableColumn id="10" xr3:uid="{00000000-0010-0000-0500-00000A000000}" name="2017 Learn to Race Points" dataDxfId="65"/>
    <tableColumn id="11" xr3:uid="{00000000-0010-0000-0500-00000B000000}" name="2017 Mass Start Upgrade Points" dataDxfId="64"/>
    <tableColumn id="12" xr3:uid="{00000000-0010-0000-0500-00000C000000}" name="2017 ITT Points" dataDxfId="63"/>
    <tableColumn id="13" xr3:uid="{00000000-0010-0000-0500-00000D000000}" name="2018 Out of Province Mass Start Upgrade Points" dataDxfId="62"/>
    <tableColumn id="14" xr3:uid="{00000000-0010-0000-0500-00000E000000}" name="2018 Out of Province ITT Upgrade Points" dataDxfId="61"/>
    <tableColumn id="15" xr3:uid="{00000000-0010-0000-0500-00000F000000}" name="2018 Mass Start Points" dataDxfId="60">
      <calculatedColumnFormula>SUM(#REF!,R2,Y2,AD2,AI2,AJ2,AL2,#REF!)</calculatedColumnFormula>
    </tableColumn>
    <tableColumn id="16" xr3:uid="{00000000-0010-0000-0500-000010000000}" name="2018 ITT Points " dataDxfId="59">
      <calculatedColumnFormula>SUM(S2,Z2,AC2,AE2,#REF!,AM2,AQ2,AR2)</calculatedColumnFormula>
    </tableColumn>
    <tableColumn id="18" xr3:uid="{00000000-0010-0000-0500-000012000000}" name="2018 GC/Omnium Points" dataDxfId="58">
      <calculatedColumnFormula>SUM(U2,X2,AB2,AK2,AO2)</calculatedColumnFormula>
    </tableColumn>
    <tableColumn id="19" xr3:uid="{00000000-0010-0000-0500-000013000000}" name="Stieda Stage Race - Road Race (B)" dataDxfId="57"/>
    <tableColumn id="20" xr3:uid="{00000000-0010-0000-0500-000014000000}" name="Stieda Stage Race - ITT (B)" dataDxfId="56"/>
    <tableColumn id="21" xr3:uid="{00000000-0010-0000-0500-000015000000}" name="Stieda Stage Race - Criterium (B)" dataDxfId="55"/>
    <tableColumn id="22" xr3:uid="{00000000-0010-0000-0500-000016000000}" name="Stieda Stage Race - Omnium (A)" dataDxfId="54"/>
    <tableColumn id="24" xr3:uid="{00000000-0010-0000-0500-000018000000}" name="Bicisport - Points Race Crit (B)" dataDxfId="53"/>
    <tableColumn id="36" xr3:uid="{00000000-0010-0000-0500-000024000000}" name="Bicisport - Scratch Race Crit (B)" dataDxfId="52"/>
    <tableColumn id="32" xr3:uid="{00000000-0010-0000-0500-000020000000}" name="Bicisport Crit - Omnium (A)" dataDxfId="51"/>
    <tableColumn id="27" xr3:uid="{00000000-0010-0000-0500-00001B000000}" name="RMCC - Criterium (B)" dataDxfId="50"/>
    <tableColumn id="28" xr3:uid="{00000000-0010-0000-0500-00001C000000}" name="RMCC - Hill Climb (B)" dataDxfId="49"/>
    <tableColumn id="29" xr3:uid="{00000000-0010-0000-0500-00001D000000}" name="RMCC - Prov Road Race (A)" dataDxfId="48"/>
    <tableColumn id="30" xr3:uid="{00000000-0010-0000-0500-00001E000000}" name="RMCC - Omnium (A)" dataDxfId="47"/>
    <tableColumn id="23" xr3:uid="{00000000-0010-0000-0500-000017000000}" name="CABC - ITT (B)" dataDxfId="46"/>
    <tableColumn id="26" xr3:uid="{00000000-0010-0000-0500-00001A000000}" name="Pigeon Lake - Road Race (B)" dataDxfId="45"/>
    <tableColumn id="25" xr3:uid="{00000000-0010-0000-0500-000019000000}" name="Velocity - ITT (B)" dataDxfId="44"/>
    <tableColumn id="31" xr3:uid="{00000000-0010-0000-0500-00001F000000}" name="Canada Day Crit _x000a_Criterium Provicials (A)" dataDxfId="43"/>
    <tableColumn id="33" xr3:uid="{00000000-0010-0000-0500-000021000000}" name="Stampede Road Race (A)" dataDxfId="42"/>
    <tableColumn id="35" xr3:uid="{00000000-0010-0000-0500-000023000000}" name="ERTC - Crit Prov Champs (A)" dataDxfId="41"/>
    <tableColumn id="47" xr3:uid="{00000000-0010-0000-0500-00002F000000}" name="Peloton Criterium 1 (B)" dataDxfId="40"/>
    <tableColumn id="46" xr3:uid="{00000000-0010-0000-0500-00002E000000}" name="Peloton Criterium 2 (B)" dataDxfId="39"/>
    <tableColumn id="45" xr3:uid="{00000000-0010-0000-0500-00002D000000}" name="Peloton Stage Race - GC (A)" dataDxfId="38"/>
    <tableColumn id="53" xr3:uid="{00000000-0010-0000-0500-000035000000}" name="Tour de Bowness - Road Race (B)" dataDxfId="37"/>
    <tableColumn id="38" xr3:uid="{00000000-0010-0000-0500-000026000000}" name="Tour de Bowness - Hill Climb (B)" dataDxfId="36"/>
    <tableColumn id="39" xr3:uid="{00000000-0010-0000-0500-000027000000}" name="Tour de Bowness - Criterium (B)" dataDxfId="35"/>
    <tableColumn id="40" xr3:uid="{00000000-0010-0000-0500-000028000000}" name="Tour de Bowness - Omnium (A)" dataDxfId="34"/>
    <tableColumn id="42" xr3:uid="{00000000-0010-0000-0500-00002A000000}" name="PRW -  Criterium (B)" dataDxfId="33"/>
    <tableColumn id="48" xr3:uid="{00000000-0010-0000-0500-000030000000}" name="Pedalhead - ITT (B)" dataDxfId="32"/>
    <tableColumn id="43" xr3:uid="{00000000-0010-0000-0500-00002B000000}" name="ITT Provincial Championships (A)" dataDxfId="31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eamNames2" displayName="TeamNames2" ref="A1:A74" totalsRowShown="0" headerRowDxfId="5" dataDxfId="3" headerRowBorderDxfId="4" tableBorderDxfId="2" totalsRowBorderDxfId="1">
  <autoFilter ref="A1:A74" xr:uid="{00000000-0009-0000-0100-000004000000}"/>
  <sortState xmlns:xlrd2="http://schemas.microsoft.com/office/spreadsheetml/2017/richdata2" ref="A2:A74">
    <sortCondition ref="A2:A74"/>
  </sortState>
  <tableColumns count="1">
    <tableColumn id="1" xr3:uid="{00000000-0010-0000-0600-000001000000}" name="Team Names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W@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4"/>
  <sheetViews>
    <sheetView tabSelected="1" zoomScale="80" zoomScaleNormal="80" workbookViewId="0">
      <pane ySplit="1" topLeftCell="A2" activePane="bottomLeft" state="frozen"/>
      <selection activeCell="AL1" sqref="AL1:AL1048576"/>
      <selection pane="bottomLeft"/>
    </sheetView>
  </sheetViews>
  <sheetFormatPr defaultColWidth="8.85546875" defaultRowHeight="15"/>
  <cols>
    <col min="1" max="1" width="9" style="32" customWidth="1"/>
    <col min="2" max="2" width="21" style="1" bestFit="1" customWidth="1"/>
    <col min="3" max="3" width="13.140625" style="1" bestFit="1" customWidth="1"/>
    <col min="4" max="4" width="39.140625" style="1" bestFit="1" customWidth="1"/>
    <col min="5" max="5" width="7.85546875" style="33" bestFit="1" customWidth="1"/>
    <col min="6" max="6" width="7.85546875" style="35" customWidth="1"/>
    <col min="7" max="7" width="7.85546875" style="37" customWidth="1"/>
    <col min="8" max="8" width="7.85546875" style="38" customWidth="1"/>
    <col min="9" max="9" width="3.5703125" style="1" customWidth="1"/>
    <col min="10" max="10" width="3.5703125" style="39" customWidth="1"/>
    <col min="11" max="11" width="3.5703125" style="40" customWidth="1"/>
    <col min="12" max="12" width="3.5703125" style="105" customWidth="1"/>
    <col min="13" max="14" width="3.5703125" style="40" customWidth="1"/>
    <col min="15" max="15" width="3.5703125" style="105" customWidth="1"/>
    <col min="16" max="16" width="3.5703125" style="40" customWidth="1"/>
    <col min="17" max="17" width="3.5703125" style="39" customWidth="1"/>
    <col min="18" max="18" width="3.5703125" style="40" customWidth="1"/>
    <col min="19" max="19" width="3.5703125" style="105" customWidth="1"/>
    <col min="20" max="20" width="3.5703125" style="39" customWidth="1"/>
    <col min="21" max="21" width="3.5703125" style="40" customWidth="1"/>
    <col min="22" max="22" width="3.5703125" style="39" customWidth="1"/>
    <col min="23" max="23" width="3.5703125" style="40" customWidth="1"/>
    <col min="24" max="25" width="3.5703125" style="39" customWidth="1"/>
    <col min="26" max="27" width="3.5703125" style="40" customWidth="1"/>
    <col min="28" max="28" width="3.5703125" style="39" customWidth="1"/>
    <col min="29" max="29" width="3.5703125" style="105" bestFit="1" customWidth="1"/>
    <col min="30" max="30" width="3.5703125" style="1" customWidth="1"/>
    <col min="31" max="31" width="3.5703125" style="39" bestFit="1" customWidth="1"/>
    <col min="32" max="32" width="3.5703125" style="40" bestFit="1" customWidth="1"/>
    <col min="33" max="33" width="3.5703125" style="105" bestFit="1" customWidth="1"/>
    <col min="34" max="34" width="3.5703125" style="40" customWidth="1"/>
    <col min="35" max="35" width="3.5703125" style="39" bestFit="1" customWidth="1"/>
    <col min="36" max="36" width="3.7109375" style="39" bestFit="1" customWidth="1"/>
    <col min="37" max="16384" width="8.85546875" style="1"/>
  </cols>
  <sheetData>
    <row r="1" spans="1:36" ht="162" customHeight="1" thickBot="1">
      <c r="A1" s="212" t="s">
        <v>3</v>
      </c>
      <c r="B1" s="251" t="s">
        <v>0</v>
      </c>
      <c r="C1" s="252" t="s">
        <v>1</v>
      </c>
      <c r="D1" s="266" t="s">
        <v>2</v>
      </c>
      <c r="E1" s="291" t="s">
        <v>305</v>
      </c>
      <c r="F1" s="278" t="s">
        <v>311</v>
      </c>
      <c r="G1" s="279" t="s">
        <v>330</v>
      </c>
      <c r="H1" s="280" t="s">
        <v>314</v>
      </c>
      <c r="I1" s="277" t="s">
        <v>315</v>
      </c>
      <c r="J1" s="226" t="s">
        <v>316</v>
      </c>
      <c r="K1" s="229" t="s">
        <v>317</v>
      </c>
      <c r="L1" s="228" t="s">
        <v>354</v>
      </c>
      <c r="M1" s="229" t="s">
        <v>365</v>
      </c>
      <c r="N1" s="229" t="s">
        <v>364</v>
      </c>
      <c r="O1" s="228" t="s">
        <v>366</v>
      </c>
      <c r="P1" s="229" t="s">
        <v>390</v>
      </c>
      <c r="Q1" s="226" t="s">
        <v>6</v>
      </c>
      <c r="R1" s="229" t="s">
        <v>7</v>
      </c>
      <c r="S1" s="230" t="s">
        <v>8</v>
      </c>
      <c r="T1" s="231" t="s">
        <v>320</v>
      </c>
      <c r="U1" s="229" t="s">
        <v>319</v>
      </c>
      <c r="V1" s="231" t="s">
        <v>321</v>
      </c>
      <c r="W1" s="227" t="s">
        <v>285</v>
      </c>
      <c r="X1" s="229" t="s">
        <v>385</v>
      </c>
      <c r="Y1" s="226" t="s">
        <v>322</v>
      </c>
      <c r="Z1" s="229" t="s">
        <v>323</v>
      </c>
      <c r="AA1" s="229" t="s">
        <v>377</v>
      </c>
      <c r="AB1" s="229" t="s">
        <v>378</v>
      </c>
      <c r="AC1" s="228" t="s">
        <v>324</v>
      </c>
      <c r="AD1" s="229" t="s">
        <v>294</v>
      </c>
      <c r="AE1" s="226" t="s">
        <v>9</v>
      </c>
      <c r="AF1" s="229" t="s">
        <v>10</v>
      </c>
      <c r="AG1" s="228" t="s">
        <v>11</v>
      </c>
      <c r="AH1" s="229" t="s">
        <v>380</v>
      </c>
      <c r="AI1" s="226" t="s">
        <v>329</v>
      </c>
      <c r="AJ1" s="232" t="s">
        <v>12</v>
      </c>
    </row>
    <row r="2" spans="1:36">
      <c r="A2" s="332">
        <v>1</v>
      </c>
      <c r="B2" s="169" t="s">
        <v>24</v>
      </c>
      <c r="C2" s="169" t="s">
        <v>25</v>
      </c>
      <c r="D2" s="339" t="s">
        <v>26</v>
      </c>
      <c r="E2" s="197">
        <f t="shared" ref="E2:E33" si="0">SUM(F2,G2,H2)</f>
        <v>350</v>
      </c>
      <c r="F2" s="188">
        <f t="shared" ref="F2:F33" si="1">SUM(I2,K2,M2,N2,P2,R2,U2,W2,X2,Z2,AA2,AB2,AD2,AH2)</f>
        <v>158</v>
      </c>
      <c r="G2" s="78">
        <f t="shared" ref="G2:G33" si="2">SUM(J2,Q2,T2,V2,Y2,AE2,AI2,AJ2)</f>
        <v>110</v>
      </c>
      <c r="H2" s="281">
        <f t="shared" ref="H2:H33" si="3">SUM(L2,O2,S2,AC2,AG2)</f>
        <v>82</v>
      </c>
      <c r="I2" s="10">
        <v>20</v>
      </c>
      <c r="J2" s="11">
        <v>20</v>
      </c>
      <c r="K2" s="12">
        <v>6</v>
      </c>
      <c r="L2" s="103">
        <v>25</v>
      </c>
      <c r="M2" s="12">
        <v>12</v>
      </c>
      <c r="N2" s="12">
        <v>15</v>
      </c>
      <c r="O2" s="103">
        <v>25</v>
      </c>
      <c r="P2" s="12">
        <v>6</v>
      </c>
      <c r="Q2" s="11">
        <v>15</v>
      </c>
      <c r="R2" s="12">
        <v>15</v>
      </c>
      <c r="S2" s="103">
        <v>20</v>
      </c>
      <c r="T2" s="11">
        <v>20</v>
      </c>
      <c r="U2" s="12"/>
      <c r="V2" s="11"/>
      <c r="W2" s="12"/>
      <c r="X2" s="11">
        <v>20</v>
      </c>
      <c r="Y2" s="11"/>
      <c r="Z2" s="12">
        <v>25</v>
      </c>
      <c r="AA2" s="12">
        <v>12</v>
      </c>
      <c r="AB2" s="11">
        <v>15</v>
      </c>
      <c r="AC2" s="103"/>
      <c r="AD2" s="14">
        <v>12</v>
      </c>
      <c r="AE2" s="11">
        <v>10</v>
      </c>
      <c r="AF2" s="12">
        <v>8</v>
      </c>
      <c r="AG2" s="103">
        <v>12</v>
      </c>
      <c r="AH2" s="12"/>
      <c r="AI2" s="11">
        <v>20</v>
      </c>
      <c r="AJ2" s="334">
        <v>25</v>
      </c>
    </row>
    <row r="3" spans="1:36">
      <c r="A3" s="61">
        <v>2</v>
      </c>
      <c r="B3" s="22" t="s">
        <v>29</v>
      </c>
      <c r="C3" s="22" t="s">
        <v>30</v>
      </c>
      <c r="D3" s="263" t="s">
        <v>26</v>
      </c>
      <c r="E3" s="198">
        <f t="shared" si="0"/>
        <v>245</v>
      </c>
      <c r="F3" s="186">
        <f t="shared" si="1"/>
        <v>105</v>
      </c>
      <c r="G3" s="55">
        <f t="shared" si="2"/>
        <v>81</v>
      </c>
      <c r="H3" s="240">
        <f t="shared" si="3"/>
        <v>59</v>
      </c>
      <c r="I3" s="165"/>
      <c r="J3" s="24">
        <v>15</v>
      </c>
      <c r="K3" s="25">
        <v>15</v>
      </c>
      <c r="L3" s="104">
        <v>15</v>
      </c>
      <c r="M3" s="25">
        <v>8</v>
      </c>
      <c r="N3" s="25">
        <v>12</v>
      </c>
      <c r="O3" s="104">
        <v>12</v>
      </c>
      <c r="P3" s="25">
        <v>15</v>
      </c>
      <c r="Q3" s="24">
        <v>12</v>
      </c>
      <c r="R3" s="25"/>
      <c r="S3" s="104">
        <v>12</v>
      </c>
      <c r="T3" s="24">
        <v>12</v>
      </c>
      <c r="U3" s="25">
        <v>4</v>
      </c>
      <c r="V3" s="24"/>
      <c r="W3" s="25"/>
      <c r="X3" s="24">
        <v>15</v>
      </c>
      <c r="Y3" s="24"/>
      <c r="Z3" s="25"/>
      <c r="AA3" s="25">
        <v>15</v>
      </c>
      <c r="AB3" s="24">
        <v>6</v>
      </c>
      <c r="AC3" s="104"/>
      <c r="AD3" s="23">
        <v>15</v>
      </c>
      <c r="AE3" s="24">
        <v>12</v>
      </c>
      <c r="AF3" s="25">
        <v>4</v>
      </c>
      <c r="AG3" s="104">
        <v>20</v>
      </c>
      <c r="AH3" s="25"/>
      <c r="AI3" s="24">
        <v>15</v>
      </c>
      <c r="AJ3" s="335">
        <v>15</v>
      </c>
    </row>
    <row r="4" spans="1:36">
      <c r="A4" s="54">
        <v>3</v>
      </c>
      <c r="B4" s="23" t="s">
        <v>182</v>
      </c>
      <c r="C4" s="23" t="s">
        <v>147</v>
      </c>
      <c r="D4" s="340" t="s">
        <v>26</v>
      </c>
      <c r="E4" s="198">
        <f t="shared" si="0"/>
        <v>208</v>
      </c>
      <c r="F4" s="186">
        <f t="shared" si="1"/>
        <v>131</v>
      </c>
      <c r="G4" s="55">
        <f t="shared" si="2"/>
        <v>30</v>
      </c>
      <c r="H4" s="240">
        <f t="shared" si="3"/>
        <v>47</v>
      </c>
      <c r="I4" s="338">
        <v>12</v>
      </c>
      <c r="J4" s="24">
        <v>12</v>
      </c>
      <c r="K4" s="25"/>
      <c r="L4" s="104">
        <v>12</v>
      </c>
      <c r="M4" s="25"/>
      <c r="N4" s="25"/>
      <c r="O4" s="104"/>
      <c r="P4" s="25">
        <v>12</v>
      </c>
      <c r="Q4" s="24">
        <v>4</v>
      </c>
      <c r="R4" s="25">
        <v>2</v>
      </c>
      <c r="S4" s="104">
        <v>10</v>
      </c>
      <c r="T4" s="24"/>
      <c r="U4" s="25">
        <v>20</v>
      </c>
      <c r="V4" s="24"/>
      <c r="W4" s="25">
        <v>25</v>
      </c>
      <c r="X4" s="24"/>
      <c r="Y4" s="24"/>
      <c r="Z4" s="25">
        <v>20</v>
      </c>
      <c r="AA4" s="25"/>
      <c r="AB4" s="24"/>
      <c r="AC4" s="104"/>
      <c r="AD4" s="23">
        <v>20</v>
      </c>
      <c r="AE4" s="24">
        <v>4</v>
      </c>
      <c r="AF4" s="25">
        <v>20</v>
      </c>
      <c r="AG4" s="104">
        <v>25</v>
      </c>
      <c r="AH4" s="25">
        <v>20</v>
      </c>
      <c r="AI4" s="24"/>
      <c r="AJ4" s="335">
        <v>10</v>
      </c>
    </row>
    <row r="5" spans="1:36">
      <c r="A5" s="332">
        <v>4</v>
      </c>
      <c r="B5" s="22" t="s">
        <v>27</v>
      </c>
      <c r="C5" s="22" t="s">
        <v>28</v>
      </c>
      <c r="D5" s="263" t="s">
        <v>26</v>
      </c>
      <c r="E5" s="198">
        <f t="shared" si="0"/>
        <v>180</v>
      </c>
      <c r="F5" s="186">
        <f t="shared" si="1"/>
        <v>78</v>
      </c>
      <c r="G5" s="55">
        <f t="shared" si="2"/>
        <v>42</v>
      </c>
      <c r="H5" s="240">
        <f t="shared" si="3"/>
        <v>60</v>
      </c>
      <c r="I5" s="165"/>
      <c r="J5" s="24"/>
      <c r="K5" s="25"/>
      <c r="L5" s="104"/>
      <c r="M5" s="25">
        <v>20</v>
      </c>
      <c r="N5" s="25">
        <v>4</v>
      </c>
      <c r="O5" s="104">
        <v>20</v>
      </c>
      <c r="P5" s="25">
        <v>25</v>
      </c>
      <c r="Q5" s="24">
        <v>20</v>
      </c>
      <c r="R5" s="25">
        <v>6</v>
      </c>
      <c r="S5" s="104">
        <v>25</v>
      </c>
      <c r="T5" s="24"/>
      <c r="U5" s="25"/>
      <c r="V5" s="24"/>
      <c r="W5" s="25"/>
      <c r="X5" s="24"/>
      <c r="Y5" s="24"/>
      <c r="Z5" s="25">
        <v>15</v>
      </c>
      <c r="AA5" s="25"/>
      <c r="AB5" s="24"/>
      <c r="AC5" s="104"/>
      <c r="AD5" s="23">
        <v>8</v>
      </c>
      <c r="AE5" s="24">
        <v>2</v>
      </c>
      <c r="AF5" s="25">
        <v>15</v>
      </c>
      <c r="AG5" s="104">
        <v>15</v>
      </c>
      <c r="AH5" s="25"/>
      <c r="AI5" s="24"/>
      <c r="AJ5" s="335">
        <v>20</v>
      </c>
    </row>
    <row r="6" spans="1:36">
      <c r="A6" s="61">
        <v>5</v>
      </c>
      <c r="B6" s="22" t="s">
        <v>70</v>
      </c>
      <c r="C6" s="22" t="s">
        <v>71</v>
      </c>
      <c r="D6" s="263" t="s">
        <v>51</v>
      </c>
      <c r="E6" s="198">
        <f t="shared" si="0"/>
        <v>132</v>
      </c>
      <c r="F6" s="186">
        <f t="shared" si="1"/>
        <v>76</v>
      </c>
      <c r="G6" s="55">
        <f t="shared" si="2"/>
        <v>32</v>
      </c>
      <c r="H6" s="240">
        <f t="shared" si="3"/>
        <v>24</v>
      </c>
      <c r="I6" s="337">
        <v>10</v>
      </c>
      <c r="J6" s="24">
        <v>10</v>
      </c>
      <c r="K6" s="25">
        <v>10</v>
      </c>
      <c r="L6" s="104">
        <v>10</v>
      </c>
      <c r="M6" s="25"/>
      <c r="N6" s="25"/>
      <c r="O6" s="104"/>
      <c r="P6" s="25">
        <v>10</v>
      </c>
      <c r="Q6" s="24"/>
      <c r="R6" s="25"/>
      <c r="S6" s="104">
        <v>8</v>
      </c>
      <c r="T6" s="24">
        <v>8</v>
      </c>
      <c r="U6" s="25"/>
      <c r="V6" s="24"/>
      <c r="W6" s="25"/>
      <c r="X6" s="24"/>
      <c r="Y6" s="24"/>
      <c r="Z6" s="25">
        <v>12</v>
      </c>
      <c r="AA6" s="25">
        <v>20</v>
      </c>
      <c r="AB6" s="24">
        <v>4</v>
      </c>
      <c r="AC6" s="104"/>
      <c r="AD6" s="333">
        <v>10</v>
      </c>
      <c r="AE6" s="24">
        <v>6</v>
      </c>
      <c r="AF6" s="25"/>
      <c r="AG6" s="104">
        <v>6</v>
      </c>
      <c r="AH6" s="25"/>
      <c r="AI6" s="24"/>
      <c r="AJ6" s="335">
        <v>8</v>
      </c>
    </row>
    <row r="7" spans="1:36">
      <c r="A7" s="54">
        <v>6</v>
      </c>
      <c r="B7" s="23" t="s">
        <v>269</v>
      </c>
      <c r="C7" s="23" t="s">
        <v>175</v>
      </c>
      <c r="D7" s="340" t="s">
        <v>22</v>
      </c>
      <c r="E7" s="198">
        <f t="shared" si="0"/>
        <v>107</v>
      </c>
      <c r="F7" s="186">
        <f t="shared" si="1"/>
        <v>64</v>
      </c>
      <c r="G7" s="55">
        <f t="shared" si="2"/>
        <v>8</v>
      </c>
      <c r="H7" s="240">
        <f t="shared" si="3"/>
        <v>35</v>
      </c>
      <c r="I7" s="165">
        <v>15</v>
      </c>
      <c r="J7" s="24">
        <v>8</v>
      </c>
      <c r="K7" s="25">
        <v>12</v>
      </c>
      <c r="L7" s="104">
        <v>20</v>
      </c>
      <c r="M7" s="25">
        <v>15</v>
      </c>
      <c r="N7" s="25">
        <v>10</v>
      </c>
      <c r="O7" s="104">
        <v>15</v>
      </c>
      <c r="P7" s="25"/>
      <c r="Q7" s="24"/>
      <c r="R7" s="25">
        <v>12</v>
      </c>
      <c r="S7" s="104"/>
      <c r="T7" s="24"/>
      <c r="U7" s="25"/>
      <c r="V7" s="24"/>
      <c r="W7" s="25"/>
      <c r="X7" s="24"/>
      <c r="Y7" s="24"/>
      <c r="Z7" s="25"/>
      <c r="AA7" s="25"/>
      <c r="AB7" s="24"/>
      <c r="AC7" s="104"/>
      <c r="AD7" s="23"/>
      <c r="AE7" s="24"/>
      <c r="AF7" s="25"/>
      <c r="AG7" s="104"/>
      <c r="AH7" s="25"/>
      <c r="AI7" s="24"/>
      <c r="AJ7" s="335"/>
    </row>
    <row r="8" spans="1:36">
      <c r="A8" s="332">
        <v>7</v>
      </c>
      <c r="B8" s="22" t="s">
        <v>67</v>
      </c>
      <c r="C8" s="22" t="s">
        <v>68</v>
      </c>
      <c r="D8" s="263" t="s">
        <v>295</v>
      </c>
      <c r="E8" s="198">
        <f t="shared" si="0"/>
        <v>79</v>
      </c>
      <c r="F8" s="186">
        <f t="shared" si="1"/>
        <v>46</v>
      </c>
      <c r="G8" s="55">
        <f t="shared" si="2"/>
        <v>15</v>
      </c>
      <c r="H8" s="240">
        <f t="shared" si="3"/>
        <v>18</v>
      </c>
      <c r="I8" s="165"/>
      <c r="J8" s="24"/>
      <c r="K8" s="25"/>
      <c r="L8" s="104"/>
      <c r="M8" s="25">
        <v>6</v>
      </c>
      <c r="N8" s="25">
        <v>6</v>
      </c>
      <c r="O8" s="104">
        <v>10</v>
      </c>
      <c r="P8" s="25"/>
      <c r="Q8" s="24"/>
      <c r="R8" s="25"/>
      <c r="S8" s="104"/>
      <c r="T8" s="24"/>
      <c r="U8" s="25"/>
      <c r="V8" s="24"/>
      <c r="W8" s="25"/>
      <c r="X8" s="24">
        <v>12</v>
      </c>
      <c r="Y8" s="24"/>
      <c r="Z8" s="25"/>
      <c r="AA8" s="25">
        <v>6</v>
      </c>
      <c r="AB8" s="24">
        <v>12</v>
      </c>
      <c r="AC8" s="104"/>
      <c r="AD8" s="23">
        <v>4</v>
      </c>
      <c r="AE8" s="24">
        <v>15</v>
      </c>
      <c r="AF8" s="25"/>
      <c r="AG8" s="104">
        <v>8</v>
      </c>
      <c r="AH8" s="25"/>
      <c r="AI8" s="24"/>
      <c r="AJ8" s="335"/>
    </row>
    <row r="9" spans="1:36">
      <c r="A9" s="61">
        <v>8</v>
      </c>
      <c r="B9" s="22" t="s">
        <v>77</v>
      </c>
      <c r="C9" s="22" t="s">
        <v>427</v>
      </c>
      <c r="D9" s="465" t="s">
        <v>55</v>
      </c>
      <c r="E9" s="444">
        <f t="shared" si="0"/>
        <v>71</v>
      </c>
      <c r="F9" s="373">
        <f t="shared" si="1"/>
        <v>56</v>
      </c>
      <c r="G9" s="453">
        <f t="shared" si="2"/>
        <v>0</v>
      </c>
      <c r="H9" s="454">
        <f t="shared" si="3"/>
        <v>15</v>
      </c>
      <c r="I9" s="455"/>
      <c r="J9" s="457"/>
      <c r="K9" s="405"/>
      <c r="L9" s="458"/>
      <c r="M9" s="405"/>
      <c r="N9" s="405"/>
      <c r="O9" s="458"/>
      <c r="P9" s="405">
        <v>20</v>
      </c>
      <c r="Q9" s="457"/>
      <c r="R9" s="405">
        <v>8</v>
      </c>
      <c r="S9" s="458">
        <v>15</v>
      </c>
      <c r="T9" s="457"/>
      <c r="U9" s="405">
        <v>8</v>
      </c>
      <c r="V9" s="457"/>
      <c r="W9" s="405">
        <v>20</v>
      </c>
      <c r="X9" s="457"/>
      <c r="Y9" s="457"/>
      <c r="Z9" s="405"/>
      <c r="AA9" s="405"/>
      <c r="AB9" s="457"/>
      <c r="AC9" s="458"/>
      <c r="AD9" s="459"/>
      <c r="AE9" s="457"/>
      <c r="AF9" s="405"/>
      <c r="AG9" s="458"/>
      <c r="AH9" s="405"/>
      <c r="AI9" s="457"/>
      <c r="AJ9" s="462"/>
    </row>
    <row r="10" spans="1:36">
      <c r="A10" s="61">
        <v>9</v>
      </c>
      <c r="B10" s="23" t="s">
        <v>263</v>
      </c>
      <c r="C10" s="23" t="s">
        <v>31</v>
      </c>
      <c r="D10" s="340" t="s">
        <v>37</v>
      </c>
      <c r="E10" s="198">
        <f t="shared" si="0"/>
        <v>60</v>
      </c>
      <c r="F10" s="186">
        <f t="shared" si="1"/>
        <v>2</v>
      </c>
      <c r="G10" s="55">
        <f t="shared" si="2"/>
        <v>56</v>
      </c>
      <c r="H10" s="240">
        <f t="shared" si="3"/>
        <v>2</v>
      </c>
      <c r="I10" s="165"/>
      <c r="J10" s="24">
        <v>4</v>
      </c>
      <c r="K10" s="25"/>
      <c r="L10" s="104"/>
      <c r="M10" s="25"/>
      <c r="N10" s="25"/>
      <c r="O10" s="104"/>
      <c r="P10" s="25"/>
      <c r="Q10" s="24"/>
      <c r="R10" s="25"/>
      <c r="S10" s="104"/>
      <c r="T10" s="24">
        <v>10</v>
      </c>
      <c r="U10" s="25"/>
      <c r="V10" s="24">
        <v>20</v>
      </c>
      <c r="W10" s="25"/>
      <c r="X10" s="24"/>
      <c r="Y10" s="24"/>
      <c r="Z10" s="25"/>
      <c r="AA10" s="25">
        <v>2</v>
      </c>
      <c r="AB10" s="24"/>
      <c r="AC10" s="104"/>
      <c r="AD10" s="23"/>
      <c r="AE10" s="24"/>
      <c r="AF10" s="25"/>
      <c r="AG10" s="104">
        <v>2</v>
      </c>
      <c r="AH10" s="25"/>
      <c r="AI10" s="24">
        <v>10</v>
      </c>
      <c r="AJ10" s="335">
        <v>12</v>
      </c>
    </row>
    <row r="11" spans="1:36">
      <c r="A11" s="233">
        <v>10</v>
      </c>
      <c r="B11" s="23" t="s">
        <v>270</v>
      </c>
      <c r="C11" s="23" t="s">
        <v>271</v>
      </c>
      <c r="D11" s="340" t="s">
        <v>338</v>
      </c>
      <c r="E11" s="198">
        <f t="shared" si="0"/>
        <v>59</v>
      </c>
      <c r="F11" s="186">
        <f t="shared" si="1"/>
        <v>38</v>
      </c>
      <c r="G11" s="55">
        <f t="shared" si="2"/>
        <v>15</v>
      </c>
      <c r="H11" s="240">
        <f t="shared" si="3"/>
        <v>6</v>
      </c>
      <c r="I11" s="165"/>
      <c r="J11" s="24"/>
      <c r="K11" s="25"/>
      <c r="L11" s="104"/>
      <c r="M11" s="25"/>
      <c r="N11" s="25">
        <v>20</v>
      </c>
      <c r="O11" s="104"/>
      <c r="P11" s="25">
        <v>8</v>
      </c>
      <c r="Q11" s="24"/>
      <c r="R11" s="25"/>
      <c r="S11" s="104">
        <v>6</v>
      </c>
      <c r="T11" s="24">
        <v>15</v>
      </c>
      <c r="U11" s="25"/>
      <c r="V11" s="24"/>
      <c r="W11" s="25"/>
      <c r="X11" s="24"/>
      <c r="Y11" s="24"/>
      <c r="Z11" s="25"/>
      <c r="AA11" s="25">
        <v>10</v>
      </c>
      <c r="AB11" s="24"/>
      <c r="AC11" s="104"/>
      <c r="AD11" s="23"/>
      <c r="AE11" s="24"/>
      <c r="AF11" s="25"/>
      <c r="AG11" s="104"/>
      <c r="AH11" s="25"/>
      <c r="AI11" s="24"/>
      <c r="AJ11" s="335"/>
    </row>
    <row r="12" spans="1:36">
      <c r="A12" s="461">
        <v>11</v>
      </c>
      <c r="B12" s="22" t="s">
        <v>493</v>
      </c>
      <c r="C12" s="22" t="s">
        <v>46</v>
      </c>
      <c r="D12" s="465" t="s">
        <v>47</v>
      </c>
      <c r="E12" s="444">
        <f t="shared" si="0"/>
        <v>56</v>
      </c>
      <c r="F12" s="373">
        <f t="shared" si="1"/>
        <v>33</v>
      </c>
      <c r="G12" s="453">
        <f t="shared" si="2"/>
        <v>23</v>
      </c>
      <c r="H12" s="454">
        <f t="shared" si="3"/>
        <v>0</v>
      </c>
      <c r="I12" s="455"/>
      <c r="J12" s="457"/>
      <c r="K12" s="405"/>
      <c r="L12" s="458"/>
      <c r="M12" s="405"/>
      <c r="N12" s="405"/>
      <c r="O12" s="458"/>
      <c r="P12" s="405"/>
      <c r="Q12" s="457"/>
      <c r="R12" s="405"/>
      <c r="S12" s="458"/>
      <c r="T12" s="457"/>
      <c r="U12" s="405">
        <v>15</v>
      </c>
      <c r="V12" s="457">
        <v>15</v>
      </c>
      <c r="W12" s="405">
        <v>2</v>
      </c>
      <c r="X12" s="457"/>
      <c r="Y12" s="457"/>
      <c r="Z12" s="405">
        <v>10</v>
      </c>
      <c r="AA12" s="405"/>
      <c r="AB12" s="457"/>
      <c r="AC12" s="458"/>
      <c r="AD12" s="459"/>
      <c r="AE12" s="457"/>
      <c r="AF12" s="405"/>
      <c r="AG12" s="458"/>
      <c r="AH12" s="405">
        <v>6</v>
      </c>
      <c r="AI12" s="457">
        <v>8</v>
      </c>
      <c r="AJ12" s="462"/>
    </row>
    <row r="13" spans="1:36">
      <c r="A13" s="61">
        <v>12</v>
      </c>
      <c r="B13" s="22" t="s">
        <v>73</v>
      </c>
      <c r="C13" s="22" t="s">
        <v>42</v>
      </c>
      <c r="D13" s="263" t="s">
        <v>55</v>
      </c>
      <c r="E13" s="198">
        <f t="shared" si="0"/>
        <v>44</v>
      </c>
      <c r="F13" s="186">
        <f t="shared" si="1"/>
        <v>24</v>
      </c>
      <c r="G13" s="55">
        <f t="shared" si="2"/>
        <v>20</v>
      </c>
      <c r="H13" s="240">
        <f t="shared" si="3"/>
        <v>0</v>
      </c>
      <c r="I13" s="165"/>
      <c r="J13" s="24"/>
      <c r="K13" s="25"/>
      <c r="L13" s="104"/>
      <c r="M13" s="25"/>
      <c r="N13" s="25">
        <v>8</v>
      </c>
      <c r="O13" s="104"/>
      <c r="P13" s="25"/>
      <c r="Q13" s="24">
        <v>10</v>
      </c>
      <c r="R13" s="25"/>
      <c r="S13" s="104"/>
      <c r="T13" s="24"/>
      <c r="U13" s="25"/>
      <c r="V13" s="24">
        <v>10</v>
      </c>
      <c r="W13" s="25">
        <v>12</v>
      </c>
      <c r="X13" s="24"/>
      <c r="Y13" s="24"/>
      <c r="Z13" s="25">
        <v>4</v>
      </c>
      <c r="AA13" s="25"/>
      <c r="AB13" s="24"/>
      <c r="AC13" s="104"/>
      <c r="AD13" s="23"/>
      <c r="AE13" s="24"/>
      <c r="AF13" s="25"/>
      <c r="AG13" s="104"/>
      <c r="AH13" s="25"/>
      <c r="AI13" s="24"/>
      <c r="AJ13" s="335"/>
    </row>
    <row r="14" spans="1:36">
      <c r="A14" s="233">
        <v>13</v>
      </c>
      <c r="B14" s="22" t="s">
        <v>442</v>
      </c>
      <c r="C14" s="22" t="s">
        <v>443</v>
      </c>
      <c r="D14" s="263" t="s">
        <v>45</v>
      </c>
      <c r="E14" s="198">
        <f t="shared" si="0"/>
        <v>38</v>
      </c>
      <c r="F14" s="186">
        <f t="shared" si="1"/>
        <v>28</v>
      </c>
      <c r="G14" s="55">
        <f t="shared" si="2"/>
        <v>0</v>
      </c>
      <c r="H14" s="240">
        <f t="shared" si="3"/>
        <v>10</v>
      </c>
      <c r="I14" s="165"/>
      <c r="J14" s="24"/>
      <c r="K14" s="25"/>
      <c r="L14" s="104"/>
      <c r="M14" s="25"/>
      <c r="N14" s="25"/>
      <c r="O14" s="104"/>
      <c r="P14" s="25"/>
      <c r="Q14" s="24"/>
      <c r="R14" s="25"/>
      <c r="S14" s="104"/>
      <c r="T14" s="24"/>
      <c r="U14" s="25"/>
      <c r="V14" s="24"/>
      <c r="W14" s="25"/>
      <c r="X14" s="24"/>
      <c r="Y14" s="24"/>
      <c r="Z14" s="25"/>
      <c r="AA14" s="25"/>
      <c r="AB14" s="24">
        <v>8</v>
      </c>
      <c r="AC14" s="104"/>
      <c r="AD14" s="23">
        <v>20</v>
      </c>
      <c r="AE14" s="24"/>
      <c r="AF14" s="25"/>
      <c r="AG14" s="104">
        <v>10</v>
      </c>
      <c r="AH14" s="25"/>
      <c r="AI14" s="24"/>
      <c r="AJ14" s="335"/>
    </row>
    <row r="15" spans="1:36">
      <c r="A15" s="461">
        <v>14</v>
      </c>
      <c r="B15" s="22" t="s">
        <v>77</v>
      </c>
      <c r="C15" s="22" t="s">
        <v>78</v>
      </c>
      <c r="D15" s="263" t="s">
        <v>333</v>
      </c>
      <c r="E15" s="198">
        <f t="shared" si="0"/>
        <v>37</v>
      </c>
      <c r="F15" s="186">
        <f t="shared" si="1"/>
        <v>31</v>
      </c>
      <c r="G15" s="55">
        <f t="shared" si="2"/>
        <v>0</v>
      </c>
      <c r="H15" s="240">
        <f t="shared" si="3"/>
        <v>6</v>
      </c>
      <c r="I15" s="338">
        <v>8</v>
      </c>
      <c r="J15" s="24"/>
      <c r="K15" s="25">
        <v>8</v>
      </c>
      <c r="L15" s="104">
        <v>6</v>
      </c>
      <c r="M15" s="25"/>
      <c r="N15" s="25"/>
      <c r="O15" s="104"/>
      <c r="P15" s="25"/>
      <c r="Q15" s="24"/>
      <c r="R15" s="25"/>
      <c r="S15" s="104"/>
      <c r="T15" s="24"/>
      <c r="U15" s="25"/>
      <c r="V15" s="24"/>
      <c r="W15" s="25"/>
      <c r="X15" s="24"/>
      <c r="Y15" s="24"/>
      <c r="Z15" s="25"/>
      <c r="AA15" s="25"/>
      <c r="AB15" s="24"/>
      <c r="AC15" s="104"/>
      <c r="AD15" s="23"/>
      <c r="AE15" s="24"/>
      <c r="AF15" s="25"/>
      <c r="AG15" s="104"/>
      <c r="AH15" s="25">
        <v>15</v>
      </c>
      <c r="AI15" s="24"/>
      <c r="AJ15" s="335"/>
    </row>
    <row r="16" spans="1:36">
      <c r="A16" s="61">
        <v>15</v>
      </c>
      <c r="B16" s="23" t="s">
        <v>122</v>
      </c>
      <c r="C16" s="23" t="s">
        <v>28</v>
      </c>
      <c r="D16" s="340" t="s">
        <v>338</v>
      </c>
      <c r="E16" s="198">
        <f t="shared" si="0"/>
        <v>36</v>
      </c>
      <c r="F16" s="186">
        <f t="shared" si="1"/>
        <v>34</v>
      </c>
      <c r="G16" s="55">
        <f t="shared" si="2"/>
        <v>0</v>
      </c>
      <c r="H16" s="240">
        <f t="shared" si="3"/>
        <v>2</v>
      </c>
      <c r="I16" s="165"/>
      <c r="J16" s="24"/>
      <c r="K16" s="25"/>
      <c r="L16" s="104"/>
      <c r="M16" s="25"/>
      <c r="N16" s="25"/>
      <c r="O16" s="104">
        <v>2</v>
      </c>
      <c r="P16" s="25"/>
      <c r="Q16" s="24"/>
      <c r="R16" s="25"/>
      <c r="S16" s="104"/>
      <c r="T16" s="24"/>
      <c r="U16" s="25">
        <v>6</v>
      </c>
      <c r="V16" s="24"/>
      <c r="W16" s="25"/>
      <c r="X16" s="24"/>
      <c r="Y16" s="24"/>
      <c r="Z16" s="25"/>
      <c r="AA16" s="25">
        <v>8</v>
      </c>
      <c r="AB16" s="24">
        <v>20</v>
      </c>
      <c r="AC16" s="104"/>
      <c r="AD16" s="23"/>
      <c r="AE16" s="24"/>
      <c r="AF16" s="25">
        <v>12</v>
      </c>
      <c r="AG16" s="104"/>
      <c r="AH16" s="25"/>
      <c r="AI16" s="24"/>
      <c r="AJ16" s="335"/>
    </row>
    <row r="17" spans="1:36">
      <c r="A17" s="233">
        <v>16</v>
      </c>
      <c r="B17" s="22" t="s">
        <v>190</v>
      </c>
      <c r="C17" s="22" t="s">
        <v>118</v>
      </c>
      <c r="D17" s="263" t="s">
        <v>337</v>
      </c>
      <c r="E17" s="198">
        <f t="shared" si="0"/>
        <v>34</v>
      </c>
      <c r="F17" s="186">
        <f t="shared" si="1"/>
        <v>20</v>
      </c>
      <c r="G17" s="55">
        <f t="shared" si="2"/>
        <v>6</v>
      </c>
      <c r="H17" s="240">
        <f t="shared" si="3"/>
        <v>8</v>
      </c>
      <c r="I17" s="165"/>
      <c r="J17" s="24">
        <v>6</v>
      </c>
      <c r="K17" s="25">
        <v>20</v>
      </c>
      <c r="L17" s="104">
        <v>8</v>
      </c>
      <c r="M17" s="25"/>
      <c r="N17" s="25"/>
      <c r="O17" s="104"/>
      <c r="P17" s="25"/>
      <c r="Q17" s="24"/>
      <c r="R17" s="25"/>
      <c r="S17" s="104"/>
      <c r="T17" s="24"/>
      <c r="U17" s="25"/>
      <c r="V17" s="24"/>
      <c r="W17" s="25"/>
      <c r="X17" s="24"/>
      <c r="Y17" s="24"/>
      <c r="Z17" s="25"/>
      <c r="AA17" s="25"/>
      <c r="AB17" s="24"/>
      <c r="AC17" s="104"/>
      <c r="AD17" s="23"/>
      <c r="AE17" s="24"/>
      <c r="AF17" s="25"/>
      <c r="AG17" s="104"/>
      <c r="AH17" s="25"/>
      <c r="AI17" s="24"/>
      <c r="AJ17" s="335"/>
    </row>
    <row r="18" spans="1:36">
      <c r="A18" s="461">
        <v>17</v>
      </c>
      <c r="B18" s="23" t="s">
        <v>143</v>
      </c>
      <c r="C18" s="23" t="s">
        <v>82</v>
      </c>
      <c r="D18" s="340" t="s">
        <v>338</v>
      </c>
      <c r="E18" s="198">
        <f t="shared" si="0"/>
        <v>32</v>
      </c>
      <c r="F18" s="186">
        <f t="shared" si="1"/>
        <v>24</v>
      </c>
      <c r="G18" s="55">
        <f t="shared" si="2"/>
        <v>0</v>
      </c>
      <c r="H18" s="240">
        <f t="shared" si="3"/>
        <v>8</v>
      </c>
      <c r="I18" s="165"/>
      <c r="J18" s="24"/>
      <c r="K18" s="25">
        <v>4</v>
      </c>
      <c r="L18" s="104"/>
      <c r="M18" s="25">
        <v>10</v>
      </c>
      <c r="N18" s="25"/>
      <c r="O18" s="104">
        <v>8</v>
      </c>
      <c r="P18" s="25"/>
      <c r="Q18" s="24"/>
      <c r="R18" s="25"/>
      <c r="S18" s="104"/>
      <c r="T18" s="24"/>
      <c r="U18" s="25">
        <v>10</v>
      </c>
      <c r="V18" s="24"/>
      <c r="W18" s="25"/>
      <c r="X18" s="24"/>
      <c r="Y18" s="24"/>
      <c r="Z18" s="25"/>
      <c r="AA18" s="25"/>
      <c r="AB18" s="24"/>
      <c r="AC18" s="104"/>
      <c r="AD18" s="23"/>
      <c r="AE18" s="24"/>
      <c r="AF18" s="25"/>
      <c r="AG18" s="104"/>
      <c r="AH18" s="25"/>
      <c r="AI18" s="24"/>
      <c r="AJ18" s="335"/>
    </row>
    <row r="19" spans="1:36">
      <c r="A19" s="461">
        <v>18</v>
      </c>
      <c r="B19" s="22" t="s">
        <v>496</v>
      </c>
      <c r="C19" s="22" t="s">
        <v>54</v>
      </c>
      <c r="D19" s="465" t="s">
        <v>47</v>
      </c>
      <c r="E19" s="444">
        <f t="shared" si="0"/>
        <v>32</v>
      </c>
      <c r="F19" s="373">
        <f t="shared" si="1"/>
        <v>18</v>
      </c>
      <c r="G19" s="453">
        <f t="shared" si="2"/>
        <v>14</v>
      </c>
      <c r="H19" s="454">
        <f t="shared" si="3"/>
        <v>0</v>
      </c>
      <c r="I19" s="455"/>
      <c r="J19" s="457"/>
      <c r="K19" s="405"/>
      <c r="L19" s="458"/>
      <c r="M19" s="405"/>
      <c r="N19" s="405"/>
      <c r="O19" s="458"/>
      <c r="P19" s="405"/>
      <c r="Q19" s="457"/>
      <c r="R19" s="405"/>
      <c r="S19" s="458"/>
      <c r="T19" s="457"/>
      <c r="U19" s="405">
        <v>2</v>
      </c>
      <c r="V19" s="457"/>
      <c r="W19" s="405">
        <v>8</v>
      </c>
      <c r="X19" s="457"/>
      <c r="Y19" s="457"/>
      <c r="Z19" s="405">
        <v>8</v>
      </c>
      <c r="AA19" s="405"/>
      <c r="AB19" s="457"/>
      <c r="AC19" s="458"/>
      <c r="AD19" s="459"/>
      <c r="AE19" s="457">
        <v>8</v>
      </c>
      <c r="AF19" s="405">
        <v>2</v>
      </c>
      <c r="AG19" s="458"/>
      <c r="AH19" s="405"/>
      <c r="AI19" s="457"/>
      <c r="AJ19" s="462">
        <v>6</v>
      </c>
    </row>
    <row r="20" spans="1:36">
      <c r="A20" s="61"/>
      <c r="B20" s="22" t="s">
        <v>38</v>
      </c>
      <c r="C20" s="22" t="s">
        <v>39</v>
      </c>
      <c r="D20" s="263" t="s">
        <v>26</v>
      </c>
      <c r="E20" s="198">
        <f t="shared" si="0"/>
        <v>30</v>
      </c>
      <c r="F20" s="186">
        <f t="shared" si="1"/>
        <v>14</v>
      </c>
      <c r="G20" s="55">
        <f t="shared" si="2"/>
        <v>12</v>
      </c>
      <c r="H20" s="240">
        <f t="shared" si="3"/>
        <v>4</v>
      </c>
      <c r="I20" s="165"/>
      <c r="J20" s="24"/>
      <c r="K20" s="25"/>
      <c r="L20" s="104"/>
      <c r="M20" s="25">
        <v>4</v>
      </c>
      <c r="N20" s="25"/>
      <c r="O20" s="104"/>
      <c r="P20" s="25"/>
      <c r="Q20" s="24"/>
      <c r="R20" s="25"/>
      <c r="S20" s="104"/>
      <c r="T20" s="24"/>
      <c r="U20" s="25"/>
      <c r="V20" s="24"/>
      <c r="W20" s="25"/>
      <c r="X20" s="24"/>
      <c r="Y20" s="24"/>
      <c r="Z20" s="25"/>
      <c r="AA20" s="25">
        <v>4</v>
      </c>
      <c r="AB20" s="24"/>
      <c r="AC20" s="104"/>
      <c r="AD20" s="23">
        <v>6</v>
      </c>
      <c r="AE20" s="24"/>
      <c r="AF20" s="25"/>
      <c r="AG20" s="104">
        <v>4</v>
      </c>
      <c r="AH20" s="25"/>
      <c r="AI20" s="24">
        <v>12</v>
      </c>
      <c r="AJ20" s="335"/>
    </row>
    <row r="21" spans="1:36">
      <c r="A21" s="461">
        <v>19</v>
      </c>
      <c r="B21" s="22" t="s">
        <v>429</v>
      </c>
      <c r="C21" s="22" t="s">
        <v>39</v>
      </c>
      <c r="D21" s="465" t="s">
        <v>333</v>
      </c>
      <c r="E21" s="444">
        <f t="shared" si="0"/>
        <v>26</v>
      </c>
      <c r="F21" s="373">
        <f t="shared" si="1"/>
        <v>20</v>
      </c>
      <c r="G21" s="453">
        <f t="shared" si="2"/>
        <v>6</v>
      </c>
      <c r="H21" s="454">
        <f t="shared" si="3"/>
        <v>0</v>
      </c>
      <c r="I21" s="455"/>
      <c r="J21" s="457"/>
      <c r="K21" s="405"/>
      <c r="L21" s="458"/>
      <c r="M21" s="405"/>
      <c r="N21" s="405"/>
      <c r="O21" s="458"/>
      <c r="P21" s="405"/>
      <c r="Q21" s="457">
        <v>6</v>
      </c>
      <c r="R21" s="405">
        <v>10</v>
      </c>
      <c r="S21" s="458"/>
      <c r="T21" s="457"/>
      <c r="U21" s="405"/>
      <c r="V21" s="457"/>
      <c r="W21" s="405"/>
      <c r="X21" s="457"/>
      <c r="Y21" s="457"/>
      <c r="Z21" s="405"/>
      <c r="AA21" s="405"/>
      <c r="AB21" s="457">
        <v>10</v>
      </c>
      <c r="AC21" s="458"/>
      <c r="AD21" s="459"/>
      <c r="AE21" s="457"/>
      <c r="AF21" s="405"/>
      <c r="AG21" s="458"/>
      <c r="AH21" s="405"/>
      <c r="AI21" s="457"/>
      <c r="AJ21" s="462"/>
    </row>
    <row r="22" spans="1:36">
      <c r="A22" s="61">
        <v>20</v>
      </c>
      <c r="B22" s="22" t="s">
        <v>49</v>
      </c>
      <c r="C22" s="22" t="s">
        <v>50</v>
      </c>
      <c r="D22" s="263" t="s">
        <v>51</v>
      </c>
      <c r="E22" s="198">
        <f t="shared" si="0"/>
        <v>26</v>
      </c>
      <c r="F22" s="186">
        <f t="shared" si="1"/>
        <v>26</v>
      </c>
      <c r="G22" s="55">
        <f t="shared" si="2"/>
        <v>0</v>
      </c>
      <c r="H22" s="240">
        <f t="shared" si="3"/>
        <v>0</v>
      </c>
      <c r="I22" s="165">
        <v>2</v>
      </c>
      <c r="J22" s="24"/>
      <c r="K22" s="25"/>
      <c r="L22" s="104"/>
      <c r="M22" s="25"/>
      <c r="N22" s="25"/>
      <c r="O22" s="104"/>
      <c r="P22" s="25"/>
      <c r="Q22" s="24"/>
      <c r="R22" s="25"/>
      <c r="S22" s="104"/>
      <c r="T22" s="24"/>
      <c r="U22" s="25"/>
      <c r="V22" s="24"/>
      <c r="W22" s="25">
        <v>10</v>
      </c>
      <c r="X22" s="24"/>
      <c r="Y22" s="24"/>
      <c r="Z22" s="25">
        <v>2</v>
      </c>
      <c r="AA22" s="25"/>
      <c r="AB22" s="24"/>
      <c r="AC22" s="104"/>
      <c r="AD22" s="23"/>
      <c r="AE22" s="24"/>
      <c r="AF22" s="25"/>
      <c r="AG22" s="104"/>
      <c r="AH22" s="25">
        <v>12</v>
      </c>
      <c r="AI22" s="24"/>
      <c r="AJ22" s="335"/>
    </row>
    <row r="23" spans="1:36">
      <c r="A23" s="61"/>
      <c r="B23" s="22" t="s">
        <v>52</v>
      </c>
      <c r="C23" s="22" t="s">
        <v>53</v>
      </c>
      <c r="D23" s="263" t="s">
        <v>22</v>
      </c>
      <c r="E23" s="198">
        <f t="shared" si="0"/>
        <v>23</v>
      </c>
      <c r="F23" s="186">
        <f t="shared" si="1"/>
        <v>15</v>
      </c>
      <c r="G23" s="55">
        <f t="shared" si="2"/>
        <v>8</v>
      </c>
      <c r="H23" s="240">
        <f t="shared" si="3"/>
        <v>0</v>
      </c>
      <c r="I23" s="165"/>
      <c r="J23" s="24"/>
      <c r="K23" s="25"/>
      <c r="L23" s="104"/>
      <c r="M23" s="25"/>
      <c r="N23" s="25"/>
      <c r="O23" s="104"/>
      <c r="P23" s="25"/>
      <c r="Q23" s="24">
        <v>8</v>
      </c>
      <c r="R23" s="25"/>
      <c r="S23" s="104"/>
      <c r="T23" s="24"/>
      <c r="U23" s="25"/>
      <c r="V23" s="24"/>
      <c r="W23" s="25">
        <v>15</v>
      </c>
      <c r="X23" s="24"/>
      <c r="Y23" s="24"/>
      <c r="Z23" s="25"/>
      <c r="AA23" s="25"/>
      <c r="AB23" s="24"/>
      <c r="AC23" s="104"/>
      <c r="AD23" s="23"/>
      <c r="AE23" s="24"/>
      <c r="AF23" s="25"/>
      <c r="AG23" s="104"/>
      <c r="AH23" s="25"/>
      <c r="AI23" s="24"/>
      <c r="AJ23" s="335"/>
    </row>
    <row r="24" spans="1:36">
      <c r="A24" s="461">
        <v>21</v>
      </c>
      <c r="B24" s="22" t="s">
        <v>430</v>
      </c>
      <c r="C24" s="22" t="s">
        <v>431</v>
      </c>
      <c r="D24" s="465" t="s">
        <v>333</v>
      </c>
      <c r="E24" s="444">
        <f t="shared" si="0"/>
        <v>20</v>
      </c>
      <c r="F24" s="373">
        <f t="shared" si="1"/>
        <v>20</v>
      </c>
      <c r="G24" s="453">
        <f t="shared" si="2"/>
        <v>0</v>
      </c>
      <c r="H24" s="454">
        <f t="shared" si="3"/>
        <v>0</v>
      </c>
      <c r="I24" s="455"/>
      <c r="J24" s="457"/>
      <c r="K24" s="405"/>
      <c r="L24" s="458"/>
      <c r="M24" s="405"/>
      <c r="N24" s="405"/>
      <c r="O24" s="458"/>
      <c r="P24" s="405"/>
      <c r="Q24" s="457"/>
      <c r="R24" s="405">
        <v>20</v>
      </c>
      <c r="S24" s="458"/>
      <c r="T24" s="457"/>
      <c r="U24" s="405"/>
      <c r="V24" s="457"/>
      <c r="W24" s="405"/>
      <c r="X24" s="457"/>
      <c r="Y24" s="457"/>
      <c r="Z24" s="405"/>
      <c r="AA24" s="405"/>
      <c r="AB24" s="457"/>
      <c r="AC24" s="458"/>
      <c r="AD24" s="459"/>
      <c r="AE24" s="457"/>
      <c r="AF24" s="405"/>
      <c r="AG24" s="458"/>
      <c r="AH24" s="405"/>
      <c r="AI24" s="457"/>
      <c r="AJ24" s="462"/>
    </row>
    <row r="25" spans="1:36">
      <c r="A25" s="461">
        <v>22</v>
      </c>
      <c r="B25" s="22" t="s">
        <v>494</v>
      </c>
      <c r="C25" s="22" t="s">
        <v>495</v>
      </c>
      <c r="D25" s="465" t="s">
        <v>47</v>
      </c>
      <c r="E25" s="444">
        <f t="shared" si="0"/>
        <v>18</v>
      </c>
      <c r="F25" s="373">
        <f t="shared" si="1"/>
        <v>18</v>
      </c>
      <c r="G25" s="453">
        <f t="shared" si="2"/>
        <v>0</v>
      </c>
      <c r="H25" s="454">
        <f t="shared" si="3"/>
        <v>0</v>
      </c>
      <c r="I25" s="455"/>
      <c r="J25" s="457"/>
      <c r="K25" s="405"/>
      <c r="L25" s="458"/>
      <c r="M25" s="405"/>
      <c r="N25" s="405"/>
      <c r="O25" s="458"/>
      <c r="P25" s="405"/>
      <c r="Q25" s="457"/>
      <c r="R25" s="405"/>
      <c r="S25" s="458"/>
      <c r="T25" s="457"/>
      <c r="U25" s="405">
        <v>12</v>
      </c>
      <c r="V25" s="457"/>
      <c r="W25" s="405">
        <v>6</v>
      </c>
      <c r="X25" s="457"/>
      <c r="Y25" s="457"/>
      <c r="Z25" s="405"/>
      <c r="AA25" s="405"/>
      <c r="AB25" s="457"/>
      <c r="AC25" s="458"/>
      <c r="AD25" s="459"/>
      <c r="AE25" s="457"/>
      <c r="AF25" s="405"/>
      <c r="AG25" s="458"/>
      <c r="AH25" s="405"/>
      <c r="AI25" s="457"/>
      <c r="AJ25" s="462"/>
    </row>
    <row r="26" spans="1:36">
      <c r="A26" s="461">
        <v>23</v>
      </c>
      <c r="B26" s="22" t="s">
        <v>514</v>
      </c>
      <c r="C26" s="22" t="s">
        <v>515</v>
      </c>
      <c r="D26" s="465" t="s">
        <v>51</v>
      </c>
      <c r="E26" s="444">
        <f t="shared" si="0"/>
        <v>12</v>
      </c>
      <c r="F26" s="373">
        <f t="shared" si="1"/>
        <v>0</v>
      </c>
      <c r="G26" s="453">
        <f t="shared" si="2"/>
        <v>12</v>
      </c>
      <c r="H26" s="454">
        <f t="shared" si="3"/>
        <v>0</v>
      </c>
      <c r="I26" s="455"/>
      <c r="J26" s="457"/>
      <c r="K26" s="405"/>
      <c r="L26" s="458"/>
      <c r="M26" s="405"/>
      <c r="N26" s="405"/>
      <c r="O26" s="458"/>
      <c r="P26" s="405"/>
      <c r="Q26" s="457"/>
      <c r="R26" s="405"/>
      <c r="S26" s="458"/>
      <c r="T26" s="457"/>
      <c r="U26" s="405"/>
      <c r="V26" s="457">
        <v>12</v>
      </c>
      <c r="W26" s="405"/>
      <c r="X26" s="457"/>
      <c r="Y26" s="457"/>
      <c r="Z26" s="405"/>
      <c r="AA26" s="405"/>
      <c r="AB26" s="457"/>
      <c r="AC26" s="458"/>
      <c r="AD26" s="459"/>
      <c r="AE26" s="457"/>
      <c r="AF26" s="405"/>
      <c r="AG26" s="458"/>
      <c r="AH26" s="405"/>
      <c r="AI26" s="457"/>
      <c r="AJ26" s="462"/>
    </row>
    <row r="27" spans="1:36">
      <c r="A27" s="461"/>
      <c r="B27" s="22" t="s">
        <v>178</v>
      </c>
      <c r="C27" s="22" t="s">
        <v>136</v>
      </c>
      <c r="D27" s="465" t="s">
        <v>22</v>
      </c>
      <c r="E27" s="444">
        <f t="shared" si="0"/>
        <v>12</v>
      </c>
      <c r="F27" s="373">
        <f t="shared" si="1"/>
        <v>12</v>
      </c>
      <c r="G27" s="453">
        <f t="shared" si="2"/>
        <v>0</v>
      </c>
      <c r="H27" s="454">
        <f t="shared" si="3"/>
        <v>0</v>
      </c>
      <c r="I27" s="455"/>
      <c r="J27" s="457"/>
      <c r="K27" s="405"/>
      <c r="L27" s="458"/>
      <c r="M27" s="405"/>
      <c r="N27" s="405"/>
      <c r="O27" s="458"/>
      <c r="P27" s="405">
        <v>2</v>
      </c>
      <c r="Q27" s="457"/>
      <c r="R27" s="405"/>
      <c r="S27" s="458"/>
      <c r="T27" s="457"/>
      <c r="U27" s="405"/>
      <c r="V27" s="457"/>
      <c r="W27" s="405"/>
      <c r="X27" s="457">
        <v>10</v>
      </c>
      <c r="Y27" s="457"/>
      <c r="Z27" s="405"/>
      <c r="AA27" s="405"/>
      <c r="AB27" s="457"/>
      <c r="AC27" s="458"/>
      <c r="AD27" s="459"/>
      <c r="AE27" s="457"/>
      <c r="AF27" s="405"/>
      <c r="AG27" s="458"/>
      <c r="AH27" s="405"/>
      <c r="AI27" s="457"/>
      <c r="AJ27" s="462"/>
    </row>
    <row r="28" spans="1:36">
      <c r="A28" s="563"/>
      <c r="B28" s="22" t="s">
        <v>671</v>
      </c>
      <c r="C28" s="22" t="s">
        <v>148</v>
      </c>
      <c r="D28" s="263" t="s">
        <v>338</v>
      </c>
      <c r="E28" s="198">
        <f t="shared" si="0"/>
        <v>11</v>
      </c>
      <c r="F28" s="186">
        <f t="shared" si="1"/>
        <v>11</v>
      </c>
      <c r="G28" s="55">
        <f t="shared" si="2"/>
        <v>0</v>
      </c>
      <c r="H28" s="240">
        <f t="shared" si="3"/>
        <v>0</v>
      </c>
      <c r="I28" s="165"/>
      <c r="J28" s="24"/>
      <c r="K28" s="25"/>
      <c r="L28" s="104"/>
      <c r="M28" s="25"/>
      <c r="N28" s="25"/>
      <c r="O28" s="104"/>
      <c r="P28" s="25"/>
      <c r="Q28" s="24"/>
      <c r="R28" s="25"/>
      <c r="S28" s="104"/>
      <c r="T28" s="24"/>
      <c r="U28" s="25"/>
      <c r="V28" s="24"/>
      <c r="W28" s="25">
        <v>1</v>
      </c>
      <c r="X28" s="24"/>
      <c r="Y28" s="24"/>
      <c r="Z28" s="25"/>
      <c r="AA28" s="25"/>
      <c r="AB28" s="24"/>
      <c r="AC28" s="104"/>
      <c r="AD28" s="23"/>
      <c r="AE28" s="24"/>
      <c r="AF28" s="25"/>
      <c r="AG28" s="104"/>
      <c r="AH28" s="25">
        <v>10</v>
      </c>
      <c r="AI28" s="24"/>
      <c r="AJ28" s="335"/>
    </row>
    <row r="29" spans="1:36">
      <c r="A29" s="61">
        <v>24</v>
      </c>
      <c r="B29" s="23" t="s">
        <v>264</v>
      </c>
      <c r="C29" s="23" t="s">
        <v>247</v>
      </c>
      <c r="D29" s="340" t="s">
        <v>26</v>
      </c>
      <c r="E29" s="198">
        <f t="shared" si="0"/>
        <v>10</v>
      </c>
      <c r="F29" s="186">
        <f t="shared" si="1"/>
        <v>2</v>
      </c>
      <c r="G29" s="55">
        <f t="shared" si="2"/>
        <v>0</v>
      </c>
      <c r="H29" s="240">
        <f t="shared" si="3"/>
        <v>8</v>
      </c>
      <c r="I29" s="165"/>
      <c r="J29" s="24"/>
      <c r="K29" s="25">
        <v>2</v>
      </c>
      <c r="L29" s="104">
        <v>4</v>
      </c>
      <c r="M29" s="25"/>
      <c r="N29" s="25"/>
      <c r="O29" s="104">
        <v>4</v>
      </c>
      <c r="P29" s="25"/>
      <c r="Q29" s="24"/>
      <c r="R29" s="25"/>
      <c r="S29" s="104"/>
      <c r="T29" s="24"/>
      <c r="U29" s="25"/>
      <c r="V29" s="24"/>
      <c r="W29" s="25"/>
      <c r="X29" s="24"/>
      <c r="Y29" s="24"/>
      <c r="Z29" s="25"/>
      <c r="AA29" s="25"/>
      <c r="AB29" s="24"/>
      <c r="AC29" s="104"/>
      <c r="AD29" s="23"/>
      <c r="AE29" s="24"/>
      <c r="AF29" s="25"/>
      <c r="AG29" s="104"/>
      <c r="AH29" s="25"/>
      <c r="AI29" s="24"/>
      <c r="AJ29" s="335"/>
    </row>
    <row r="30" spans="1:36">
      <c r="A30" s="461">
        <v>25</v>
      </c>
      <c r="B30" s="22" t="s">
        <v>428</v>
      </c>
      <c r="C30" s="22" t="s">
        <v>256</v>
      </c>
      <c r="D30" s="465" t="s">
        <v>55</v>
      </c>
      <c r="E30" s="444">
        <f t="shared" si="0"/>
        <v>9</v>
      </c>
      <c r="F30" s="373">
        <f t="shared" si="1"/>
        <v>5</v>
      </c>
      <c r="G30" s="453">
        <f t="shared" si="2"/>
        <v>0</v>
      </c>
      <c r="H30" s="454">
        <f t="shared" si="3"/>
        <v>4</v>
      </c>
      <c r="I30" s="455"/>
      <c r="J30" s="457"/>
      <c r="K30" s="405"/>
      <c r="L30" s="458"/>
      <c r="M30" s="405"/>
      <c r="N30" s="405"/>
      <c r="O30" s="458"/>
      <c r="P30" s="405">
        <v>1</v>
      </c>
      <c r="Q30" s="457"/>
      <c r="R30" s="405">
        <v>4</v>
      </c>
      <c r="S30" s="458">
        <v>4</v>
      </c>
      <c r="T30" s="457"/>
      <c r="U30" s="405"/>
      <c r="V30" s="457"/>
      <c r="W30" s="405"/>
      <c r="X30" s="457"/>
      <c r="Y30" s="457"/>
      <c r="Z30" s="405"/>
      <c r="AA30" s="405"/>
      <c r="AB30" s="457"/>
      <c r="AC30" s="458"/>
      <c r="AD30" s="459"/>
      <c r="AE30" s="457"/>
      <c r="AF30" s="405"/>
      <c r="AG30" s="458"/>
      <c r="AH30" s="405"/>
      <c r="AI30" s="457"/>
      <c r="AJ30" s="462"/>
    </row>
    <row r="31" spans="1:36">
      <c r="A31" s="61">
        <v>26</v>
      </c>
      <c r="B31" s="22" t="s">
        <v>131</v>
      </c>
      <c r="C31" s="22" t="s">
        <v>132</v>
      </c>
      <c r="D31" s="263" t="s">
        <v>22</v>
      </c>
      <c r="E31" s="198">
        <f t="shared" si="0"/>
        <v>8</v>
      </c>
      <c r="F31" s="186">
        <f t="shared" si="1"/>
        <v>2</v>
      </c>
      <c r="G31" s="55">
        <f t="shared" si="2"/>
        <v>0</v>
      </c>
      <c r="H31" s="240">
        <f t="shared" si="3"/>
        <v>6</v>
      </c>
      <c r="I31" s="165"/>
      <c r="J31" s="24"/>
      <c r="K31" s="25"/>
      <c r="L31" s="104"/>
      <c r="M31" s="25"/>
      <c r="N31" s="25">
        <v>2</v>
      </c>
      <c r="O31" s="104">
        <v>6</v>
      </c>
      <c r="P31" s="25"/>
      <c r="Q31" s="24"/>
      <c r="R31" s="25"/>
      <c r="S31" s="104"/>
      <c r="T31" s="24"/>
      <c r="U31" s="25"/>
      <c r="V31" s="24"/>
      <c r="W31" s="25"/>
      <c r="X31" s="24"/>
      <c r="Y31" s="24"/>
      <c r="Z31" s="25"/>
      <c r="AA31" s="25"/>
      <c r="AB31" s="24"/>
      <c r="AC31" s="104"/>
      <c r="AD31" s="23"/>
      <c r="AE31" s="24"/>
      <c r="AF31" s="25"/>
      <c r="AG31" s="104"/>
      <c r="AH31" s="25"/>
      <c r="AI31" s="24"/>
      <c r="AJ31" s="335"/>
    </row>
    <row r="32" spans="1:36" ht="15.75" thickBot="1">
      <c r="A32" s="60"/>
      <c r="B32" s="16" t="s">
        <v>57</v>
      </c>
      <c r="C32" s="16" t="s">
        <v>58</v>
      </c>
      <c r="D32" s="262" t="s">
        <v>22</v>
      </c>
      <c r="E32" s="205">
        <f t="shared" si="0"/>
        <v>8</v>
      </c>
      <c r="F32" s="190">
        <f t="shared" si="1"/>
        <v>8</v>
      </c>
      <c r="G32" s="207">
        <f t="shared" si="2"/>
        <v>0</v>
      </c>
      <c r="H32" s="241">
        <f t="shared" si="3"/>
        <v>0</v>
      </c>
      <c r="I32" s="192">
        <v>4</v>
      </c>
      <c r="J32" s="58"/>
      <c r="K32" s="59"/>
      <c r="L32" s="107"/>
      <c r="M32" s="59"/>
      <c r="N32" s="59"/>
      <c r="O32" s="107"/>
      <c r="P32" s="59">
        <v>4</v>
      </c>
      <c r="Q32" s="58"/>
      <c r="R32" s="59"/>
      <c r="S32" s="107"/>
      <c r="T32" s="58"/>
      <c r="U32" s="59"/>
      <c r="V32" s="58"/>
      <c r="W32" s="59"/>
      <c r="X32" s="58"/>
      <c r="Y32" s="58"/>
      <c r="Z32" s="59"/>
      <c r="AA32" s="59"/>
      <c r="AB32" s="58"/>
      <c r="AC32" s="107"/>
      <c r="AD32" s="3"/>
      <c r="AE32" s="58"/>
      <c r="AF32" s="59"/>
      <c r="AG32" s="107"/>
      <c r="AH32" s="59"/>
      <c r="AI32" s="58"/>
      <c r="AJ32" s="336"/>
    </row>
    <row r="33" spans="1:36">
      <c r="A33" s="518"/>
      <c r="B33" s="16" t="s">
        <v>630</v>
      </c>
      <c r="C33" s="16" t="s">
        <v>631</v>
      </c>
      <c r="D33" s="16" t="s">
        <v>47</v>
      </c>
      <c r="E33" s="445">
        <f t="shared" si="0"/>
        <v>8</v>
      </c>
      <c r="F33" s="374">
        <f t="shared" si="1"/>
        <v>2</v>
      </c>
      <c r="G33" s="379">
        <f t="shared" si="2"/>
        <v>6</v>
      </c>
      <c r="H33" s="466">
        <f t="shared" si="3"/>
        <v>0</v>
      </c>
      <c r="I33" s="3"/>
      <c r="J33" s="58"/>
      <c r="K33" s="59"/>
      <c r="L33" s="107"/>
      <c r="M33" s="59"/>
      <c r="N33" s="59"/>
      <c r="O33" s="107"/>
      <c r="P33" s="59"/>
      <c r="Q33" s="58"/>
      <c r="R33" s="59"/>
      <c r="S33" s="107"/>
      <c r="T33" s="58"/>
      <c r="U33" s="59"/>
      <c r="V33" s="58"/>
      <c r="W33" s="59"/>
      <c r="X33" s="58"/>
      <c r="Y33" s="58"/>
      <c r="Z33" s="59"/>
      <c r="AA33" s="59"/>
      <c r="AB33" s="58"/>
      <c r="AC33" s="107"/>
      <c r="AD33" s="3">
        <v>2</v>
      </c>
      <c r="AE33" s="58"/>
      <c r="AF33" s="59"/>
      <c r="AG33" s="107"/>
      <c r="AH33" s="59"/>
      <c r="AI33" s="58">
        <v>6</v>
      </c>
      <c r="AJ33" s="336"/>
    </row>
    <row r="34" spans="1:36">
      <c r="A34" s="60">
        <v>27</v>
      </c>
      <c r="B34" s="3" t="s">
        <v>334</v>
      </c>
      <c r="C34" s="3" t="s">
        <v>335</v>
      </c>
      <c r="D34" s="3" t="s">
        <v>336</v>
      </c>
      <c r="E34" s="445">
        <f t="shared" ref="E34:E54" si="4">SUM(F34,G34,H34)</f>
        <v>6</v>
      </c>
      <c r="F34" s="374">
        <f t="shared" ref="F34:F54" si="5">SUM(I34,K34,M34,N34,P34,R34,U34,W34,X34,Z34,AA34,AB34,AD34,AH34)</f>
        <v>6</v>
      </c>
      <c r="G34" s="379">
        <f t="shared" ref="G34:G54" si="6">SUM(J34,Q34,T34,V34,Y34,AE34,AI34,AJ34)</f>
        <v>0</v>
      </c>
      <c r="H34" s="466">
        <f t="shared" ref="H34:H54" si="7">SUM(L34,O34,S34,AC34,AG34)</f>
        <v>0</v>
      </c>
      <c r="I34" s="3">
        <v>6</v>
      </c>
      <c r="J34" s="58"/>
      <c r="K34" s="59"/>
      <c r="L34" s="107"/>
      <c r="M34" s="59"/>
      <c r="N34" s="59"/>
      <c r="O34" s="107"/>
      <c r="P34" s="59"/>
      <c r="Q34" s="58"/>
      <c r="R34" s="59"/>
      <c r="S34" s="107"/>
      <c r="T34" s="58"/>
      <c r="U34" s="59"/>
      <c r="V34" s="58"/>
      <c r="W34" s="59"/>
      <c r="X34" s="58"/>
      <c r="Y34" s="58"/>
      <c r="Z34" s="59"/>
      <c r="AA34" s="59"/>
      <c r="AB34" s="58"/>
      <c r="AC34" s="107"/>
      <c r="AD34" s="3"/>
      <c r="AE34" s="58"/>
      <c r="AF34" s="59"/>
      <c r="AG34" s="107"/>
      <c r="AH34" s="59"/>
      <c r="AI34" s="58"/>
      <c r="AJ34" s="336"/>
    </row>
    <row r="35" spans="1:36">
      <c r="A35" s="341"/>
      <c r="B35" s="16" t="s">
        <v>465</v>
      </c>
      <c r="C35" s="16" t="s">
        <v>466</v>
      </c>
      <c r="D35" s="342" t="s">
        <v>64</v>
      </c>
      <c r="E35" s="436">
        <f t="shared" si="4"/>
        <v>6</v>
      </c>
      <c r="F35" s="360">
        <f t="shared" si="5"/>
        <v>0</v>
      </c>
      <c r="G35" s="362">
        <f t="shared" si="6"/>
        <v>6</v>
      </c>
      <c r="H35" s="463">
        <f t="shared" si="7"/>
        <v>0</v>
      </c>
      <c r="I35" s="355"/>
      <c r="J35" s="352"/>
      <c r="K35" s="353"/>
      <c r="L35" s="354"/>
      <c r="M35" s="353"/>
      <c r="N35" s="353"/>
      <c r="O35" s="354"/>
      <c r="P35" s="353"/>
      <c r="Q35" s="352"/>
      <c r="R35" s="353"/>
      <c r="S35" s="354"/>
      <c r="T35" s="352">
        <v>6</v>
      </c>
      <c r="U35" s="353"/>
      <c r="V35" s="352"/>
      <c r="W35" s="353"/>
      <c r="X35" s="352"/>
      <c r="Y35" s="352"/>
      <c r="Z35" s="353"/>
      <c r="AA35" s="353"/>
      <c r="AB35" s="352"/>
      <c r="AC35" s="354"/>
      <c r="AD35" s="355"/>
      <c r="AE35" s="352"/>
      <c r="AF35" s="353"/>
      <c r="AG35" s="354"/>
      <c r="AH35" s="353"/>
      <c r="AI35" s="352"/>
      <c r="AJ35" s="464"/>
    </row>
    <row r="36" spans="1:36">
      <c r="A36" s="341"/>
      <c r="B36" s="16" t="s">
        <v>561</v>
      </c>
      <c r="C36" s="16" t="s">
        <v>562</v>
      </c>
      <c r="D36" s="342" t="s">
        <v>81</v>
      </c>
      <c r="E36" s="436">
        <f t="shared" si="4"/>
        <v>6</v>
      </c>
      <c r="F36" s="360">
        <f t="shared" si="5"/>
        <v>6</v>
      </c>
      <c r="G36" s="362">
        <f t="shared" si="6"/>
        <v>0</v>
      </c>
      <c r="H36" s="463">
        <f t="shared" si="7"/>
        <v>0</v>
      </c>
      <c r="I36" s="355"/>
      <c r="J36" s="352"/>
      <c r="K36" s="353"/>
      <c r="L36" s="354"/>
      <c r="M36" s="353"/>
      <c r="N36" s="353"/>
      <c r="O36" s="354"/>
      <c r="P36" s="353"/>
      <c r="Q36" s="352"/>
      <c r="R36" s="353"/>
      <c r="S36" s="354"/>
      <c r="T36" s="352"/>
      <c r="U36" s="353"/>
      <c r="V36" s="352"/>
      <c r="W36" s="353"/>
      <c r="X36" s="352"/>
      <c r="Y36" s="352"/>
      <c r="Z36" s="353">
        <v>6</v>
      </c>
      <c r="AA36" s="353"/>
      <c r="AB36" s="352"/>
      <c r="AC36" s="354"/>
      <c r="AD36" s="355"/>
      <c r="AE36" s="352"/>
      <c r="AF36" s="353"/>
      <c r="AG36" s="354"/>
      <c r="AH36" s="353"/>
      <c r="AI36" s="352"/>
      <c r="AJ36" s="464"/>
    </row>
    <row r="37" spans="1:36">
      <c r="A37" s="60">
        <v>28</v>
      </c>
      <c r="B37" s="16" t="s">
        <v>43</v>
      </c>
      <c r="C37" s="16" t="s">
        <v>44</v>
      </c>
      <c r="D37" s="16" t="s">
        <v>45</v>
      </c>
      <c r="E37" s="445">
        <f t="shared" si="4"/>
        <v>5</v>
      </c>
      <c r="F37" s="374">
        <f t="shared" si="5"/>
        <v>4</v>
      </c>
      <c r="G37" s="379">
        <f t="shared" si="6"/>
        <v>0</v>
      </c>
      <c r="H37" s="466">
        <f t="shared" si="7"/>
        <v>1</v>
      </c>
      <c r="I37" s="3"/>
      <c r="J37" s="58"/>
      <c r="K37" s="59"/>
      <c r="L37" s="107"/>
      <c r="M37" s="59"/>
      <c r="N37" s="59"/>
      <c r="O37" s="107">
        <v>1</v>
      </c>
      <c r="P37" s="59"/>
      <c r="Q37" s="58"/>
      <c r="R37" s="59"/>
      <c r="S37" s="107"/>
      <c r="T37" s="58"/>
      <c r="U37" s="59"/>
      <c r="V37" s="58"/>
      <c r="W37" s="59"/>
      <c r="X37" s="58"/>
      <c r="Y37" s="58"/>
      <c r="Z37" s="59"/>
      <c r="AA37" s="59"/>
      <c r="AB37" s="58"/>
      <c r="AC37" s="107"/>
      <c r="AD37" s="3"/>
      <c r="AE37" s="58"/>
      <c r="AF37" s="59"/>
      <c r="AG37" s="107"/>
      <c r="AH37" s="59">
        <v>4</v>
      </c>
      <c r="AI37" s="58"/>
      <c r="AJ37" s="336"/>
    </row>
    <row r="38" spans="1:36">
      <c r="A38" s="109">
        <v>29</v>
      </c>
      <c r="B38" s="3" t="s">
        <v>349</v>
      </c>
      <c r="C38" s="3" t="s">
        <v>121</v>
      </c>
      <c r="D38" s="3" t="s">
        <v>333</v>
      </c>
      <c r="E38" s="445">
        <f t="shared" si="4"/>
        <v>4</v>
      </c>
      <c r="F38" s="374">
        <f t="shared" si="5"/>
        <v>0</v>
      </c>
      <c r="G38" s="379">
        <f t="shared" si="6"/>
        <v>2</v>
      </c>
      <c r="H38" s="466">
        <f t="shared" si="7"/>
        <v>2</v>
      </c>
      <c r="I38" s="3"/>
      <c r="J38" s="58">
        <v>2</v>
      </c>
      <c r="K38" s="59"/>
      <c r="L38" s="107">
        <v>2</v>
      </c>
      <c r="M38" s="59"/>
      <c r="N38" s="59"/>
      <c r="O38" s="107"/>
      <c r="P38" s="59"/>
      <c r="Q38" s="58"/>
      <c r="R38" s="59"/>
      <c r="S38" s="107"/>
      <c r="T38" s="58"/>
      <c r="U38" s="59"/>
      <c r="V38" s="58"/>
      <c r="W38" s="59"/>
      <c r="X38" s="58"/>
      <c r="Y38" s="58"/>
      <c r="Z38" s="59"/>
      <c r="AA38" s="59"/>
      <c r="AB38" s="58"/>
      <c r="AC38" s="107"/>
      <c r="AD38" s="3"/>
      <c r="AE38" s="58"/>
      <c r="AF38" s="59"/>
      <c r="AG38" s="107"/>
      <c r="AH38" s="59"/>
      <c r="AI38" s="58"/>
      <c r="AJ38" s="336"/>
    </row>
    <row r="39" spans="1:36">
      <c r="A39" s="341"/>
      <c r="B39" s="16" t="s">
        <v>525</v>
      </c>
      <c r="C39" s="16" t="s">
        <v>526</v>
      </c>
      <c r="D39" s="342" t="s">
        <v>45</v>
      </c>
      <c r="E39" s="436">
        <f t="shared" si="4"/>
        <v>4</v>
      </c>
      <c r="F39" s="360">
        <f t="shared" si="5"/>
        <v>4</v>
      </c>
      <c r="G39" s="362">
        <f t="shared" si="6"/>
        <v>0</v>
      </c>
      <c r="H39" s="463">
        <f t="shared" si="7"/>
        <v>0</v>
      </c>
      <c r="I39" s="355"/>
      <c r="J39" s="352"/>
      <c r="K39" s="353"/>
      <c r="L39" s="354"/>
      <c r="M39" s="353"/>
      <c r="N39" s="353"/>
      <c r="O39" s="354"/>
      <c r="P39" s="353"/>
      <c r="Q39" s="352"/>
      <c r="R39" s="353"/>
      <c r="S39" s="354"/>
      <c r="T39" s="352"/>
      <c r="U39" s="353"/>
      <c r="V39" s="352"/>
      <c r="W39" s="353">
        <v>4</v>
      </c>
      <c r="X39" s="352"/>
      <c r="Y39" s="352"/>
      <c r="Z39" s="353"/>
      <c r="AA39" s="353"/>
      <c r="AB39" s="352"/>
      <c r="AC39" s="354"/>
      <c r="AD39" s="355"/>
      <c r="AE39" s="352"/>
      <c r="AF39" s="353">
        <v>10</v>
      </c>
      <c r="AG39" s="354"/>
      <c r="AH39" s="353"/>
      <c r="AI39" s="352"/>
      <c r="AJ39" s="464"/>
    </row>
    <row r="40" spans="1:36">
      <c r="A40" s="60">
        <v>30</v>
      </c>
      <c r="B40" s="16" t="s">
        <v>32</v>
      </c>
      <c r="C40" s="16" t="s">
        <v>33</v>
      </c>
      <c r="D40" s="16" t="s">
        <v>34</v>
      </c>
      <c r="E40" s="445">
        <f t="shared" si="4"/>
        <v>2</v>
      </c>
      <c r="F40" s="374">
        <f t="shared" si="5"/>
        <v>2</v>
      </c>
      <c r="G40" s="379">
        <f t="shared" si="6"/>
        <v>0</v>
      </c>
      <c r="H40" s="466">
        <f t="shared" si="7"/>
        <v>0</v>
      </c>
      <c r="I40" s="3"/>
      <c r="J40" s="58"/>
      <c r="K40" s="59"/>
      <c r="L40" s="107"/>
      <c r="M40" s="59">
        <v>2</v>
      </c>
      <c r="N40" s="59"/>
      <c r="O40" s="107"/>
      <c r="P40" s="59"/>
      <c r="Q40" s="58"/>
      <c r="R40" s="59"/>
      <c r="S40" s="107"/>
      <c r="T40" s="58"/>
      <c r="U40" s="59"/>
      <c r="V40" s="58"/>
      <c r="W40" s="59"/>
      <c r="X40" s="58"/>
      <c r="Y40" s="58"/>
      <c r="Z40" s="59"/>
      <c r="AA40" s="59"/>
      <c r="AB40" s="58"/>
      <c r="AC40" s="107"/>
      <c r="AD40" s="3"/>
      <c r="AE40" s="58"/>
      <c r="AF40" s="59"/>
      <c r="AG40" s="107"/>
      <c r="AH40" s="59"/>
      <c r="AI40" s="58"/>
      <c r="AJ40" s="336"/>
    </row>
    <row r="41" spans="1:36">
      <c r="A41" s="518"/>
      <c r="B41" s="16" t="s">
        <v>583</v>
      </c>
      <c r="C41" s="16" t="s">
        <v>61</v>
      </c>
      <c r="D41" s="16" t="s">
        <v>291</v>
      </c>
      <c r="E41" s="445">
        <f t="shared" si="4"/>
        <v>2</v>
      </c>
      <c r="F41" s="374">
        <f t="shared" si="5"/>
        <v>2</v>
      </c>
      <c r="G41" s="379">
        <f t="shared" si="6"/>
        <v>0</v>
      </c>
      <c r="H41" s="466">
        <f t="shared" si="7"/>
        <v>0</v>
      </c>
      <c r="I41" s="3"/>
      <c r="J41" s="58"/>
      <c r="K41" s="59"/>
      <c r="L41" s="107"/>
      <c r="M41" s="59"/>
      <c r="N41" s="59"/>
      <c r="O41" s="107"/>
      <c r="P41" s="59"/>
      <c r="Q41" s="58"/>
      <c r="R41" s="59"/>
      <c r="S41" s="107"/>
      <c r="T41" s="58"/>
      <c r="U41" s="59"/>
      <c r="V41" s="58"/>
      <c r="W41" s="59"/>
      <c r="X41" s="58"/>
      <c r="Y41" s="58"/>
      <c r="Z41" s="59"/>
      <c r="AA41" s="59"/>
      <c r="AB41" s="58">
        <v>2</v>
      </c>
      <c r="AC41" s="107"/>
      <c r="AD41" s="3"/>
      <c r="AE41" s="58"/>
      <c r="AF41" s="59"/>
      <c r="AG41" s="107"/>
      <c r="AH41" s="59"/>
      <c r="AI41" s="58"/>
      <c r="AJ41" s="336"/>
    </row>
    <row r="42" spans="1:36">
      <c r="A42" s="547"/>
      <c r="B42" s="16" t="s">
        <v>672</v>
      </c>
      <c r="C42" s="16" t="s">
        <v>673</v>
      </c>
      <c r="D42" s="521" t="s">
        <v>34</v>
      </c>
      <c r="E42" s="609">
        <f t="shared" si="4"/>
        <v>2</v>
      </c>
      <c r="F42" s="554">
        <f t="shared" si="5"/>
        <v>2</v>
      </c>
      <c r="G42" s="556">
        <f t="shared" si="6"/>
        <v>0</v>
      </c>
      <c r="H42" s="638">
        <f t="shared" si="7"/>
        <v>0</v>
      </c>
      <c r="I42" s="542"/>
      <c r="J42" s="540"/>
      <c r="K42" s="546"/>
      <c r="L42" s="541"/>
      <c r="M42" s="546"/>
      <c r="N42" s="546"/>
      <c r="O42" s="541"/>
      <c r="P42" s="546"/>
      <c r="Q42" s="540"/>
      <c r="R42" s="546"/>
      <c r="S42" s="541"/>
      <c r="T42" s="540"/>
      <c r="U42" s="546"/>
      <c r="V42" s="540"/>
      <c r="W42" s="546"/>
      <c r="X42" s="540"/>
      <c r="Y42" s="540"/>
      <c r="Z42" s="546"/>
      <c r="AA42" s="546"/>
      <c r="AB42" s="540"/>
      <c r="AC42" s="541"/>
      <c r="AD42" s="542"/>
      <c r="AE42" s="540"/>
      <c r="AF42" s="546"/>
      <c r="AG42" s="541"/>
      <c r="AH42" s="546">
        <v>2</v>
      </c>
      <c r="AI42" s="540"/>
      <c r="AJ42" s="639"/>
    </row>
    <row r="43" spans="1:36">
      <c r="A43" s="60">
        <v>31</v>
      </c>
      <c r="B43" s="3" t="s">
        <v>242</v>
      </c>
      <c r="C43" s="3" t="s">
        <v>224</v>
      </c>
      <c r="D43" s="3" t="s">
        <v>55</v>
      </c>
      <c r="E43" s="445">
        <f t="shared" si="4"/>
        <v>1</v>
      </c>
      <c r="F43" s="374">
        <f t="shared" si="5"/>
        <v>0</v>
      </c>
      <c r="G43" s="379">
        <f t="shared" si="6"/>
        <v>0</v>
      </c>
      <c r="H43" s="466">
        <f t="shared" si="7"/>
        <v>1</v>
      </c>
      <c r="I43" s="3"/>
      <c r="J43" s="58"/>
      <c r="K43" s="59"/>
      <c r="L43" s="107">
        <v>1</v>
      </c>
      <c r="M43" s="59"/>
      <c r="N43" s="59"/>
      <c r="O43" s="107"/>
      <c r="P43" s="59"/>
      <c r="Q43" s="58"/>
      <c r="R43" s="59"/>
      <c r="S43" s="107"/>
      <c r="T43" s="58"/>
      <c r="U43" s="59"/>
      <c r="V43" s="58"/>
      <c r="W43" s="59"/>
      <c r="X43" s="58"/>
      <c r="Y43" s="58"/>
      <c r="Z43" s="59"/>
      <c r="AA43" s="59"/>
      <c r="AB43" s="58"/>
      <c r="AC43" s="107"/>
      <c r="AD43" s="3"/>
      <c r="AE43" s="58"/>
      <c r="AF43" s="59"/>
      <c r="AG43" s="107"/>
      <c r="AH43" s="59"/>
      <c r="AI43" s="58"/>
      <c r="AJ43" s="336"/>
    </row>
    <row r="44" spans="1:36">
      <c r="A44" s="341"/>
      <c r="B44" s="16" t="s">
        <v>563</v>
      </c>
      <c r="C44" s="16" t="s">
        <v>564</v>
      </c>
      <c r="D44" s="342" t="s">
        <v>47</v>
      </c>
      <c r="E44" s="436">
        <f t="shared" si="4"/>
        <v>1</v>
      </c>
      <c r="F44" s="360">
        <f t="shared" si="5"/>
        <v>1</v>
      </c>
      <c r="G44" s="362">
        <f t="shared" si="6"/>
        <v>0</v>
      </c>
      <c r="H44" s="463">
        <f t="shared" si="7"/>
        <v>0</v>
      </c>
      <c r="I44" s="355"/>
      <c r="J44" s="352"/>
      <c r="K44" s="353"/>
      <c r="L44" s="354"/>
      <c r="M44" s="353"/>
      <c r="N44" s="353"/>
      <c r="O44" s="354"/>
      <c r="P44" s="353"/>
      <c r="Q44" s="352"/>
      <c r="R44" s="353"/>
      <c r="S44" s="354"/>
      <c r="T44" s="352"/>
      <c r="U44" s="353"/>
      <c r="V44" s="352"/>
      <c r="W44" s="353"/>
      <c r="X44" s="352"/>
      <c r="Y44" s="352"/>
      <c r="Z44" s="353">
        <v>1</v>
      </c>
      <c r="AA44" s="353"/>
      <c r="AB44" s="352"/>
      <c r="AC44" s="354"/>
      <c r="AD44" s="355"/>
      <c r="AE44" s="352"/>
      <c r="AF44" s="353"/>
      <c r="AG44" s="354"/>
      <c r="AH44" s="353"/>
      <c r="AI44" s="352"/>
      <c r="AJ44" s="464"/>
    </row>
    <row r="45" spans="1:36">
      <c r="A45" s="518"/>
      <c r="B45" s="16" t="s">
        <v>339</v>
      </c>
      <c r="C45" s="16" t="s">
        <v>74</v>
      </c>
      <c r="D45" s="16" t="s">
        <v>338</v>
      </c>
      <c r="E45" s="445">
        <f t="shared" si="4"/>
        <v>1</v>
      </c>
      <c r="F45" s="374">
        <f t="shared" si="5"/>
        <v>0</v>
      </c>
      <c r="G45" s="379">
        <f t="shared" si="6"/>
        <v>0</v>
      </c>
      <c r="H45" s="466">
        <f t="shared" si="7"/>
        <v>1</v>
      </c>
      <c r="I45" s="3"/>
      <c r="J45" s="58"/>
      <c r="K45" s="59"/>
      <c r="L45" s="107"/>
      <c r="M45" s="59"/>
      <c r="N45" s="59"/>
      <c r="O45" s="107"/>
      <c r="P45" s="59"/>
      <c r="Q45" s="58"/>
      <c r="R45" s="59"/>
      <c r="S45" s="107"/>
      <c r="T45" s="58"/>
      <c r="U45" s="59"/>
      <c r="V45" s="58"/>
      <c r="W45" s="59"/>
      <c r="X45" s="58"/>
      <c r="Y45" s="58"/>
      <c r="Z45" s="59"/>
      <c r="AA45" s="59"/>
      <c r="AB45" s="58"/>
      <c r="AC45" s="107"/>
      <c r="AD45" s="3"/>
      <c r="AE45" s="58"/>
      <c r="AF45" s="59"/>
      <c r="AG45" s="107">
        <v>1</v>
      </c>
      <c r="AH45" s="59"/>
      <c r="AI45" s="58"/>
      <c r="AJ45" s="336"/>
    </row>
    <row r="46" spans="1:36">
      <c r="A46" s="60"/>
      <c r="B46" s="16" t="s">
        <v>35</v>
      </c>
      <c r="C46" s="16" t="s">
        <v>36</v>
      </c>
      <c r="D46" s="16" t="s">
        <v>37</v>
      </c>
      <c r="E46" s="445">
        <f t="shared" si="4"/>
        <v>0</v>
      </c>
      <c r="F46" s="374">
        <f t="shared" si="5"/>
        <v>0</v>
      </c>
      <c r="G46" s="379">
        <f t="shared" si="6"/>
        <v>0</v>
      </c>
      <c r="H46" s="466">
        <f t="shared" si="7"/>
        <v>0</v>
      </c>
      <c r="I46" s="3"/>
      <c r="J46" s="58"/>
      <c r="K46" s="59"/>
      <c r="L46" s="107"/>
      <c r="M46" s="59"/>
      <c r="N46" s="59"/>
      <c r="O46" s="107"/>
      <c r="P46" s="59"/>
      <c r="Q46" s="58"/>
      <c r="R46" s="59"/>
      <c r="S46" s="107"/>
      <c r="T46" s="58"/>
      <c r="U46" s="59"/>
      <c r="V46" s="58"/>
      <c r="W46" s="59"/>
      <c r="X46" s="58"/>
      <c r="Y46" s="58"/>
      <c r="Z46" s="59"/>
      <c r="AA46" s="59"/>
      <c r="AB46" s="58"/>
      <c r="AC46" s="107"/>
      <c r="AD46" s="3"/>
      <c r="AE46" s="58"/>
      <c r="AF46" s="59"/>
      <c r="AG46" s="107"/>
      <c r="AH46" s="59"/>
      <c r="AI46" s="58"/>
      <c r="AJ46" s="336"/>
    </row>
    <row r="47" spans="1:36">
      <c r="A47" s="60"/>
      <c r="B47" s="3" t="s">
        <v>275</v>
      </c>
      <c r="C47" s="3" t="s">
        <v>119</v>
      </c>
      <c r="D47" s="3" t="s">
        <v>26</v>
      </c>
      <c r="E47" s="445">
        <f t="shared" si="4"/>
        <v>0</v>
      </c>
      <c r="F47" s="374">
        <f t="shared" si="5"/>
        <v>0</v>
      </c>
      <c r="G47" s="379">
        <f t="shared" si="6"/>
        <v>0</v>
      </c>
      <c r="H47" s="466">
        <f t="shared" si="7"/>
        <v>0</v>
      </c>
      <c r="I47" s="3"/>
      <c r="J47" s="58"/>
      <c r="K47" s="59"/>
      <c r="L47" s="107"/>
      <c r="M47" s="59"/>
      <c r="N47" s="59"/>
      <c r="O47" s="107"/>
      <c r="P47" s="59"/>
      <c r="Q47" s="58"/>
      <c r="R47" s="59"/>
      <c r="S47" s="107"/>
      <c r="T47" s="58"/>
      <c r="U47" s="59"/>
      <c r="V47" s="58"/>
      <c r="W47" s="59"/>
      <c r="X47" s="58"/>
      <c r="Y47" s="58"/>
      <c r="Z47" s="59"/>
      <c r="AA47" s="59"/>
      <c r="AB47" s="58"/>
      <c r="AC47" s="107"/>
      <c r="AD47" s="3"/>
      <c r="AE47" s="58"/>
      <c r="AF47" s="59"/>
      <c r="AG47" s="107"/>
      <c r="AH47" s="59"/>
      <c r="AI47" s="58"/>
      <c r="AJ47" s="336"/>
    </row>
    <row r="48" spans="1:36">
      <c r="A48" s="60"/>
      <c r="B48" s="16" t="s">
        <v>62</v>
      </c>
      <c r="C48" s="16" t="s">
        <v>63</v>
      </c>
      <c r="D48" s="16" t="s">
        <v>64</v>
      </c>
      <c r="E48" s="445">
        <f t="shared" si="4"/>
        <v>0</v>
      </c>
      <c r="F48" s="374">
        <f t="shared" si="5"/>
        <v>0</v>
      </c>
      <c r="G48" s="379">
        <f t="shared" si="6"/>
        <v>0</v>
      </c>
      <c r="H48" s="466">
        <f t="shared" si="7"/>
        <v>0</v>
      </c>
      <c r="I48" s="3"/>
      <c r="J48" s="58"/>
      <c r="K48" s="59"/>
      <c r="L48" s="107"/>
      <c r="M48" s="59"/>
      <c r="N48" s="59"/>
      <c r="O48" s="107"/>
      <c r="P48" s="59"/>
      <c r="Q48" s="58"/>
      <c r="R48" s="59"/>
      <c r="S48" s="107"/>
      <c r="T48" s="58"/>
      <c r="U48" s="59"/>
      <c r="V48" s="58"/>
      <c r="W48" s="59"/>
      <c r="X48" s="58"/>
      <c r="Y48" s="58"/>
      <c r="Z48" s="59"/>
      <c r="AA48" s="59"/>
      <c r="AB48" s="58"/>
      <c r="AC48" s="107"/>
      <c r="AD48" s="3"/>
      <c r="AE48" s="58"/>
      <c r="AF48" s="59"/>
      <c r="AG48" s="107"/>
      <c r="AH48" s="59"/>
      <c r="AI48" s="58"/>
      <c r="AJ48" s="336"/>
    </row>
    <row r="49" spans="1:36">
      <c r="A49" s="109"/>
      <c r="B49" s="3" t="s">
        <v>120</v>
      </c>
      <c r="C49" s="3" t="s">
        <v>121</v>
      </c>
      <c r="D49" s="3" t="s">
        <v>338</v>
      </c>
      <c r="E49" s="445">
        <f t="shared" si="4"/>
        <v>0</v>
      </c>
      <c r="F49" s="374">
        <f t="shared" si="5"/>
        <v>0</v>
      </c>
      <c r="G49" s="379">
        <f t="shared" si="6"/>
        <v>0</v>
      </c>
      <c r="H49" s="466">
        <f t="shared" si="7"/>
        <v>0</v>
      </c>
      <c r="I49" s="3"/>
      <c r="J49" s="58"/>
      <c r="K49" s="59"/>
      <c r="L49" s="107"/>
      <c r="M49" s="59"/>
      <c r="N49" s="59"/>
      <c r="O49" s="107"/>
      <c r="P49" s="59"/>
      <c r="Q49" s="58"/>
      <c r="R49" s="59"/>
      <c r="S49" s="107"/>
      <c r="T49" s="58"/>
      <c r="U49" s="59"/>
      <c r="V49" s="58"/>
      <c r="W49" s="59"/>
      <c r="X49" s="58"/>
      <c r="Y49" s="58"/>
      <c r="Z49" s="59"/>
      <c r="AA49" s="59"/>
      <c r="AB49" s="58"/>
      <c r="AC49" s="107"/>
      <c r="AD49" s="3"/>
      <c r="AE49" s="58"/>
      <c r="AF49" s="59"/>
      <c r="AG49" s="107"/>
      <c r="AH49" s="59"/>
      <c r="AI49" s="58"/>
      <c r="AJ49" s="336"/>
    </row>
    <row r="50" spans="1:36">
      <c r="A50" s="60"/>
      <c r="B50" s="3" t="s">
        <v>116</v>
      </c>
      <c r="C50" s="3" t="s">
        <v>117</v>
      </c>
      <c r="D50" s="3" t="s">
        <v>51</v>
      </c>
      <c r="E50" s="445">
        <f t="shared" si="4"/>
        <v>0</v>
      </c>
      <c r="F50" s="374">
        <f t="shared" si="5"/>
        <v>0</v>
      </c>
      <c r="G50" s="379">
        <f t="shared" si="6"/>
        <v>0</v>
      </c>
      <c r="H50" s="466">
        <f t="shared" si="7"/>
        <v>0</v>
      </c>
      <c r="I50" s="3"/>
      <c r="J50" s="58"/>
      <c r="K50" s="59"/>
      <c r="L50" s="107"/>
      <c r="M50" s="59"/>
      <c r="N50" s="59"/>
      <c r="O50" s="107"/>
      <c r="P50" s="59"/>
      <c r="Q50" s="58"/>
      <c r="R50" s="59"/>
      <c r="S50" s="107"/>
      <c r="T50" s="58"/>
      <c r="U50" s="59"/>
      <c r="V50" s="58"/>
      <c r="W50" s="59"/>
      <c r="X50" s="58"/>
      <c r="Y50" s="58"/>
      <c r="Z50" s="59"/>
      <c r="AA50" s="59"/>
      <c r="AB50" s="58"/>
      <c r="AC50" s="107"/>
      <c r="AD50" s="3"/>
      <c r="AE50" s="58"/>
      <c r="AF50" s="59"/>
      <c r="AG50" s="107"/>
      <c r="AH50" s="59"/>
      <c r="AI50" s="58"/>
      <c r="AJ50" s="336"/>
    </row>
    <row r="51" spans="1:36">
      <c r="A51" s="60"/>
      <c r="B51" s="16" t="s">
        <v>85</v>
      </c>
      <c r="C51" s="16" t="s">
        <v>86</v>
      </c>
      <c r="D51" s="16" t="s">
        <v>123</v>
      </c>
      <c r="E51" s="445">
        <f t="shared" si="4"/>
        <v>0</v>
      </c>
      <c r="F51" s="374">
        <f t="shared" si="5"/>
        <v>0</v>
      </c>
      <c r="G51" s="379">
        <f t="shared" si="6"/>
        <v>0</v>
      </c>
      <c r="H51" s="466">
        <f t="shared" si="7"/>
        <v>0</v>
      </c>
      <c r="I51" s="3"/>
      <c r="J51" s="58"/>
      <c r="K51" s="59"/>
      <c r="L51" s="107"/>
      <c r="M51" s="59"/>
      <c r="N51" s="59"/>
      <c r="O51" s="107"/>
      <c r="P51" s="59"/>
      <c r="Q51" s="58"/>
      <c r="R51" s="59"/>
      <c r="S51" s="107"/>
      <c r="T51" s="58"/>
      <c r="U51" s="59"/>
      <c r="V51" s="58"/>
      <c r="W51" s="59"/>
      <c r="X51" s="58"/>
      <c r="Y51" s="58"/>
      <c r="Z51" s="59"/>
      <c r="AA51" s="59"/>
      <c r="AB51" s="58"/>
      <c r="AC51" s="107"/>
      <c r="AD51" s="3"/>
      <c r="AE51" s="58"/>
      <c r="AF51" s="59"/>
      <c r="AG51" s="107"/>
      <c r="AH51" s="59"/>
      <c r="AI51" s="58"/>
      <c r="AJ51" s="336"/>
    </row>
    <row r="52" spans="1:36">
      <c r="A52" s="518"/>
      <c r="B52" s="16" t="s">
        <v>632</v>
      </c>
      <c r="C52" s="16" t="s">
        <v>633</v>
      </c>
      <c r="D52" s="16" t="s">
        <v>72</v>
      </c>
      <c r="E52" s="445">
        <f t="shared" si="4"/>
        <v>0</v>
      </c>
      <c r="F52" s="374">
        <f t="shared" si="5"/>
        <v>0</v>
      </c>
      <c r="G52" s="379">
        <f t="shared" si="6"/>
        <v>0</v>
      </c>
      <c r="H52" s="466">
        <f t="shared" si="7"/>
        <v>0</v>
      </c>
      <c r="I52" s="3"/>
      <c r="J52" s="58"/>
      <c r="K52" s="59"/>
      <c r="L52" s="107"/>
      <c r="M52" s="59"/>
      <c r="N52" s="59"/>
      <c r="O52" s="107"/>
      <c r="P52" s="59"/>
      <c r="Q52" s="58"/>
      <c r="R52" s="59"/>
      <c r="S52" s="107"/>
      <c r="T52" s="58"/>
      <c r="U52" s="59"/>
      <c r="V52" s="58"/>
      <c r="W52" s="59"/>
      <c r="X52" s="58"/>
      <c r="Y52" s="58"/>
      <c r="Z52" s="59"/>
      <c r="AA52" s="59"/>
      <c r="AB52" s="58"/>
      <c r="AC52" s="107"/>
      <c r="AD52" s="3"/>
      <c r="AE52" s="58"/>
      <c r="AF52" s="59">
        <v>6</v>
      </c>
      <c r="AG52" s="107"/>
      <c r="AH52" s="59"/>
      <c r="AI52" s="58"/>
      <c r="AJ52" s="336"/>
    </row>
    <row r="53" spans="1:36">
      <c r="A53" s="547"/>
      <c r="B53" s="521" t="s">
        <v>652</v>
      </c>
      <c r="C53" s="521" t="s">
        <v>416</v>
      </c>
      <c r="D53" s="521" t="s">
        <v>338</v>
      </c>
      <c r="E53" s="609">
        <f t="shared" si="4"/>
        <v>0</v>
      </c>
      <c r="F53" s="554">
        <f t="shared" si="5"/>
        <v>0</v>
      </c>
      <c r="G53" s="556">
        <f t="shared" si="6"/>
        <v>0</v>
      </c>
      <c r="H53" s="638">
        <f t="shared" si="7"/>
        <v>0</v>
      </c>
      <c r="I53" s="542"/>
      <c r="J53" s="540"/>
      <c r="K53" s="546"/>
      <c r="L53" s="541"/>
      <c r="M53" s="546"/>
      <c r="N53" s="546"/>
      <c r="O53" s="541"/>
      <c r="P53" s="546"/>
      <c r="Q53" s="540"/>
      <c r="R53" s="546"/>
      <c r="S53" s="541"/>
      <c r="T53" s="540"/>
      <c r="U53" s="546"/>
      <c r="V53" s="540"/>
      <c r="W53" s="546"/>
      <c r="X53" s="540"/>
      <c r="Y53" s="540"/>
      <c r="Z53" s="546"/>
      <c r="AA53" s="546"/>
      <c r="AB53" s="540"/>
      <c r="AC53" s="541"/>
      <c r="AD53" s="542"/>
      <c r="AE53" s="540"/>
      <c r="AF53" s="546"/>
      <c r="AG53" s="541"/>
      <c r="AH53" s="546"/>
      <c r="AI53" s="540"/>
      <c r="AJ53" s="639"/>
    </row>
    <row r="54" spans="1:36">
      <c r="A54" s="547"/>
      <c r="B54" s="521"/>
      <c r="C54" s="521"/>
      <c r="D54" s="521"/>
      <c r="E54" s="609">
        <f t="shared" si="4"/>
        <v>0</v>
      </c>
      <c r="F54" s="554">
        <f t="shared" si="5"/>
        <v>0</v>
      </c>
      <c r="G54" s="556">
        <f t="shared" si="6"/>
        <v>0</v>
      </c>
      <c r="H54" s="638">
        <f t="shared" si="7"/>
        <v>0</v>
      </c>
      <c r="I54" s="542"/>
      <c r="J54" s="540"/>
      <c r="K54" s="546"/>
      <c r="L54" s="541"/>
      <c r="M54" s="546"/>
      <c r="N54" s="546"/>
      <c r="O54" s="541"/>
      <c r="P54" s="546"/>
      <c r="Q54" s="540"/>
      <c r="R54" s="546"/>
      <c r="S54" s="541"/>
      <c r="T54" s="540"/>
      <c r="U54" s="546"/>
      <c r="V54" s="540"/>
      <c r="W54" s="546"/>
      <c r="X54" s="540"/>
      <c r="Y54" s="540"/>
      <c r="Z54" s="546"/>
      <c r="AA54" s="546"/>
      <c r="AB54" s="540"/>
      <c r="AC54" s="541"/>
      <c r="AD54" s="542"/>
      <c r="AE54" s="540"/>
      <c r="AF54" s="546"/>
      <c r="AG54" s="541"/>
      <c r="AH54" s="546"/>
      <c r="AI54" s="540"/>
      <c r="AJ54" s="639"/>
    </row>
  </sheetData>
  <conditionalFormatting sqref="A2:XFD52">
    <cfRule type="expression" dxfId="467" priority="8">
      <formula>" =MOD(ROW(),2)=0"</formula>
    </cfRule>
  </conditionalFormatting>
  <conditionalFormatting sqref="A53:AJ53">
    <cfRule type="expression" dxfId="466" priority="2">
      <formula>" =MOD(ROW(),2)=0"</formula>
    </cfRule>
  </conditionalFormatting>
  <conditionalFormatting sqref="A54:AJ54">
    <cfRule type="expression" dxfId="465" priority="1">
      <formula>" =MOD(ROW(),2)=0"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Teams!$A:$A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327"/>
  <sheetViews>
    <sheetView zoomScale="69" zoomScaleNormal="69" workbookViewId="0">
      <pane ySplit="1" topLeftCell="A2" activePane="bottomLeft" state="frozen"/>
      <selection activeCell="R16" sqref="R16"/>
      <selection pane="bottomLeft"/>
    </sheetView>
  </sheetViews>
  <sheetFormatPr defaultColWidth="8.85546875" defaultRowHeight="15"/>
  <cols>
    <col min="1" max="1" width="9" style="32" customWidth="1"/>
    <col min="2" max="2" width="21" style="1" bestFit="1" customWidth="1"/>
    <col min="3" max="3" width="13.140625" style="1" bestFit="1" customWidth="1"/>
    <col min="4" max="4" width="39.140625" style="1" bestFit="1" customWidth="1"/>
    <col min="5" max="5" width="7.85546875" style="33" bestFit="1" customWidth="1"/>
    <col min="6" max="6" width="8.42578125" style="34" bestFit="1" customWidth="1"/>
    <col min="7" max="7" width="8.42578125" style="34" customWidth="1"/>
    <col min="8" max="9" width="7.85546875" style="35" customWidth="1"/>
    <col min="10" max="10" width="7.85546875" style="36" customWidth="1"/>
    <col min="11" max="14" width="7.85546875" style="35" customWidth="1"/>
    <col min="15" max="15" width="7.85546875" style="37" customWidth="1"/>
    <col min="16" max="16" width="7.85546875" style="38" customWidth="1"/>
    <col min="17" max="17" width="3.5703125" style="1" customWidth="1"/>
    <col min="18" max="18" width="3.5703125" style="39" customWidth="1"/>
    <col min="19" max="19" width="3.5703125" style="40" customWidth="1"/>
    <col min="20" max="20" width="3.5703125" style="41" customWidth="1"/>
    <col min="21" max="21" width="3.5703125" style="40" customWidth="1"/>
    <col min="22" max="22" width="3.5703125" style="39" customWidth="1"/>
    <col min="23" max="23" width="3.5703125" style="105" customWidth="1"/>
    <col min="24" max="24" width="3.5703125" style="40" customWidth="1"/>
    <col min="25" max="25" width="3.5703125" style="1" customWidth="1"/>
    <col min="26" max="26" width="3.5703125" style="41" customWidth="1"/>
    <col min="27" max="27" width="3.5703125" style="1" customWidth="1"/>
    <col min="28" max="31" width="3.5703125" style="40" customWidth="1"/>
    <col min="32" max="32" width="3.5703125" style="39" customWidth="1"/>
    <col min="33" max="33" width="3.5703125" style="42" customWidth="1"/>
    <col min="34" max="34" width="3.5703125" style="39" customWidth="1"/>
    <col min="35" max="35" width="3.5703125" style="40" customWidth="1"/>
    <col min="36" max="36" width="3.5703125" style="39" customWidth="1"/>
    <col min="37" max="37" width="3.5703125" style="1" bestFit="1" customWidth="1"/>
    <col min="38" max="38" width="3.5703125" style="1" customWidth="1"/>
    <col min="39" max="39" width="3.5703125" style="39" bestFit="1" customWidth="1"/>
    <col min="40" max="40" width="3.5703125" style="40" bestFit="1" customWidth="1"/>
    <col min="41" max="41" width="3.5703125" style="41" bestFit="1" customWidth="1"/>
    <col min="42" max="42" width="3.5703125" style="40" customWidth="1"/>
    <col min="43" max="43" width="3.5703125" style="40" bestFit="1" customWidth="1"/>
    <col min="44" max="44" width="3.7109375" style="102" bestFit="1" customWidth="1"/>
    <col min="45" max="16384" width="8.85546875" style="1"/>
  </cols>
  <sheetData>
    <row r="1" spans="1:44" ht="162" customHeight="1" thickBot="1">
      <c r="A1" s="292" t="s">
        <v>3</v>
      </c>
      <c r="B1" s="320" t="s">
        <v>0</v>
      </c>
      <c r="C1" s="321" t="s">
        <v>1</v>
      </c>
      <c r="D1" s="321" t="s">
        <v>2</v>
      </c>
      <c r="E1" s="328" t="s">
        <v>305</v>
      </c>
      <c r="F1" s="329" t="s">
        <v>4</v>
      </c>
      <c r="G1" s="330" t="s">
        <v>391</v>
      </c>
      <c r="H1" s="331" t="s">
        <v>307</v>
      </c>
      <c r="I1" s="287" t="s">
        <v>5</v>
      </c>
      <c r="J1" s="288" t="s">
        <v>308</v>
      </c>
      <c r="K1" s="289" t="s">
        <v>266</v>
      </c>
      <c r="L1" s="293" t="s">
        <v>309</v>
      </c>
      <c r="M1" s="294" t="s">
        <v>310</v>
      </c>
      <c r="N1" s="295" t="s">
        <v>311</v>
      </c>
      <c r="O1" s="279" t="s">
        <v>330</v>
      </c>
      <c r="P1" s="296" t="s">
        <v>314</v>
      </c>
      <c r="Q1" s="297" t="s">
        <v>315</v>
      </c>
      <c r="R1" s="298" t="s">
        <v>316</v>
      </c>
      <c r="S1" s="297" t="s">
        <v>317</v>
      </c>
      <c r="T1" s="299" t="s">
        <v>354</v>
      </c>
      <c r="U1" s="297" t="s">
        <v>365</v>
      </c>
      <c r="V1" s="297" t="s">
        <v>364</v>
      </c>
      <c r="W1" s="299" t="s">
        <v>366</v>
      </c>
      <c r="X1" s="297" t="s">
        <v>390</v>
      </c>
      <c r="Y1" s="298" t="s">
        <v>6</v>
      </c>
      <c r="Z1" s="297" t="s">
        <v>7</v>
      </c>
      <c r="AA1" s="300" t="s">
        <v>8</v>
      </c>
      <c r="AB1" s="301" t="s">
        <v>320</v>
      </c>
      <c r="AC1" s="297" t="s">
        <v>319</v>
      </c>
      <c r="AD1" s="301" t="s">
        <v>321</v>
      </c>
      <c r="AE1" s="302" t="s">
        <v>389</v>
      </c>
      <c r="AF1" s="297" t="s">
        <v>385</v>
      </c>
      <c r="AG1" s="298" t="s">
        <v>322</v>
      </c>
      <c r="AH1" s="297" t="s">
        <v>388</v>
      </c>
      <c r="AI1" s="297" t="s">
        <v>377</v>
      </c>
      <c r="AJ1" s="297" t="s">
        <v>378</v>
      </c>
      <c r="AK1" s="299" t="s">
        <v>324</v>
      </c>
      <c r="AL1" s="297" t="s">
        <v>294</v>
      </c>
      <c r="AM1" s="298" t="s">
        <v>9</v>
      </c>
      <c r="AN1" s="297" t="s">
        <v>10</v>
      </c>
      <c r="AO1" s="299" t="s">
        <v>11</v>
      </c>
      <c r="AP1" s="297" t="s">
        <v>380</v>
      </c>
      <c r="AQ1" s="298" t="s">
        <v>329</v>
      </c>
      <c r="AR1" s="319" t="s">
        <v>12</v>
      </c>
    </row>
    <row r="2" spans="1:44" s="82" customFormat="1">
      <c r="A2" s="233">
        <v>1</v>
      </c>
      <c r="B2" s="14" t="s">
        <v>65</v>
      </c>
      <c r="C2" s="14" t="s">
        <v>66</v>
      </c>
      <c r="D2" s="176" t="s">
        <v>338</v>
      </c>
      <c r="E2" s="324">
        <f t="shared" ref="E2:E33" si="0">SUM(N2,O2,P2)</f>
        <v>78</v>
      </c>
      <c r="F2" s="635">
        <f t="shared" ref="F2:F33" si="1">SUM(G2,H2,I2,J2,L2,N2)</f>
        <v>56</v>
      </c>
      <c r="G2" s="265">
        <f t="shared" ref="G2:G33" si="2">+IF(SUM(K2,M2,O2)&gt;20,20,SUM(K2,M2,O2))</f>
        <v>10</v>
      </c>
      <c r="H2" s="177">
        <v>0</v>
      </c>
      <c r="I2" s="177">
        <v>0</v>
      </c>
      <c r="J2" s="630">
        <v>0</v>
      </c>
      <c r="K2" s="631">
        <v>0</v>
      </c>
      <c r="L2" s="7">
        <v>0</v>
      </c>
      <c r="M2" s="632">
        <v>0</v>
      </c>
      <c r="N2" s="7">
        <f t="shared" ref="N2:N33" si="3">SUM(Q2,S2,U2, V2,X2,Z2,AC2,AE2,AF2,AH2,AI2,AJ2,AL2,AN2,AP2)</f>
        <v>46</v>
      </c>
      <c r="O2" s="8">
        <f t="shared" ref="O2:O33" si="4">SUM(R2,Y2,AB2,AD2,AG2,AM2,AQ2,AR2)</f>
        <v>10</v>
      </c>
      <c r="P2" s="9">
        <f t="shared" ref="P2:P33" si="5">SUM(T2,W2,AA2,AK2,AO2)</f>
        <v>22</v>
      </c>
      <c r="Q2" s="10"/>
      <c r="R2" s="11"/>
      <c r="S2" s="12"/>
      <c r="T2" s="13"/>
      <c r="U2" s="12">
        <v>8</v>
      </c>
      <c r="V2" s="11">
        <v>10</v>
      </c>
      <c r="W2" s="103">
        <v>12</v>
      </c>
      <c r="X2" s="12">
        <v>8</v>
      </c>
      <c r="Y2" s="14"/>
      <c r="Z2" s="13">
        <v>12</v>
      </c>
      <c r="AA2" s="14">
        <v>10</v>
      </c>
      <c r="AB2" s="12"/>
      <c r="AC2" s="12"/>
      <c r="AD2" s="12"/>
      <c r="AE2" s="12"/>
      <c r="AF2" s="11"/>
      <c r="AG2" s="15"/>
      <c r="AH2" s="11"/>
      <c r="AI2" s="12"/>
      <c r="AJ2" s="11"/>
      <c r="AK2" s="14"/>
      <c r="AL2" s="14">
        <v>6</v>
      </c>
      <c r="AM2" s="11">
        <v>10</v>
      </c>
      <c r="AN2" s="12">
        <v>2</v>
      </c>
      <c r="AO2" s="13"/>
      <c r="AP2" s="12"/>
      <c r="AQ2" s="12"/>
      <c r="AR2" s="234"/>
    </row>
    <row r="3" spans="1:44" s="82" customFormat="1">
      <c r="A3" s="422">
        <v>2</v>
      </c>
      <c r="B3" s="22" t="s">
        <v>415</v>
      </c>
      <c r="C3" s="22" t="s">
        <v>414</v>
      </c>
      <c r="D3" s="16" t="s">
        <v>55</v>
      </c>
      <c r="E3" s="429">
        <f t="shared" si="0"/>
        <v>66</v>
      </c>
      <c r="F3" s="636">
        <f t="shared" si="1"/>
        <v>66</v>
      </c>
      <c r="G3" s="325">
        <f t="shared" si="2"/>
        <v>20</v>
      </c>
      <c r="H3" s="369"/>
      <c r="I3" s="369"/>
      <c r="J3" s="393">
        <v>2</v>
      </c>
      <c r="K3" s="415"/>
      <c r="L3" s="416"/>
      <c r="M3" s="417"/>
      <c r="N3" s="418">
        <f t="shared" si="3"/>
        <v>44</v>
      </c>
      <c r="O3" s="378">
        <f t="shared" si="4"/>
        <v>22</v>
      </c>
      <c r="P3" s="419">
        <f t="shared" si="5"/>
        <v>0</v>
      </c>
      <c r="Q3" s="382"/>
      <c r="R3" s="383"/>
      <c r="S3" s="384"/>
      <c r="T3" s="420"/>
      <c r="U3" s="384"/>
      <c r="V3" s="383"/>
      <c r="W3" s="385"/>
      <c r="X3" s="384">
        <v>20</v>
      </c>
      <c r="Y3" s="387">
        <v>2</v>
      </c>
      <c r="Z3" s="420">
        <v>10</v>
      </c>
      <c r="AA3" s="387"/>
      <c r="AB3" s="384"/>
      <c r="AC3" s="384"/>
      <c r="AD3" s="384"/>
      <c r="AE3" s="384"/>
      <c r="AF3" s="383"/>
      <c r="AG3" s="421"/>
      <c r="AH3" s="383"/>
      <c r="AI3" s="384"/>
      <c r="AJ3" s="383"/>
      <c r="AK3" s="387"/>
      <c r="AL3" s="387">
        <v>4</v>
      </c>
      <c r="AM3" s="383">
        <v>20</v>
      </c>
      <c r="AN3" s="384">
        <v>10</v>
      </c>
      <c r="AO3" s="420"/>
      <c r="AP3" s="384"/>
      <c r="AQ3" s="384"/>
      <c r="AR3" s="389"/>
    </row>
    <row r="4" spans="1:44" s="82" customFormat="1">
      <c r="A4" s="422">
        <v>3</v>
      </c>
      <c r="B4" s="22" t="s">
        <v>440</v>
      </c>
      <c r="C4" s="22" t="s">
        <v>575</v>
      </c>
      <c r="D4" s="342" t="s">
        <v>20</v>
      </c>
      <c r="E4" s="429">
        <f t="shared" si="0"/>
        <v>59</v>
      </c>
      <c r="F4" s="424">
        <f t="shared" si="1"/>
        <v>59</v>
      </c>
      <c r="G4" s="325">
        <f t="shared" si="2"/>
        <v>15</v>
      </c>
      <c r="H4" s="369"/>
      <c r="I4" s="369"/>
      <c r="J4" s="393"/>
      <c r="K4" s="415"/>
      <c r="L4" s="416"/>
      <c r="M4" s="417"/>
      <c r="N4" s="418">
        <f t="shared" si="3"/>
        <v>44</v>
      </c>
      <c r="O4" s="378">
        <f t="shared" si="4"/>
        <v>15</v>
      </c>
      <c r="P4" s="419">
        <f t="shared" si="5"/>
        <v>0</v>
      </c>
      <c r="Q4" s="382"/>
      <c r="R4" s="383"/>
      <c r="S4" s="384"/>
      <c r="T4" s="420"/>
      <c r="U4" s="384"/>
      <c r="V4" s="383"/>
      <c r="W4" s="385"/>
      <c r="X4" s="384"/>
      <c r="Y4" s="387"/>
      <c r="Z4" s="420"/>
      <c r="AA4" s="387"/>
      <c r="AB4" s="384"/>
      <c r="AC4" s="384"/>
      <c r="AD4" s="384"/>
      <c r="AE4" s="384"/>
      <c r="AF4" s="383"/>
      <c r="AG4" s="421"/>
      <c r="AH4" s="383"/>
      <c r="AI4" s="384">
        <v>15</v>
      </c>
      <c r="AJ4" s="383">
        <v>15</v>
      </c>
      <c r="AK4" s="387"/>
      <c r="AL4" s="387">
        <v>2</v>
      </c>
      <c r="AM4" s="383">
        <v>15</v>
      </c>
      <c r="AN4" s="384">
        <v>12</v>
      </c>
      <c r="AO4" s="420"/>
      <c r="AP4" s="384"/>
      <c r="AQ4" s="384"/>
      <c r="AR4" s="389"/>
    </row>
    <row r="5" spans="1:44">
      <c r="A5" s="61">
        <v>4</v>
      </c>
      <c r="B5" s="22" t="s">
        <v>610</v>
      </c>
      <c r="C5" s="22" t="s">
        <v>611</v>
      </c>
      <c r="D5" s="16" t="s">
        <v>219</v>
      </c>
      <c r="E5" s="324">
        <f t="shared" si="0"/>
        <v>47</v>
      </c>
      <c r="F5" s="477">
        <f t="shared" si="1"/>
        <v>47</v>
      </c>
      <c r="G5" s="325">
        <f t="shared" si="2"/>
        <v>12</v>
      </c>
      <c r="H5" s="5">
        <v>0</v>
      </c>
      <c r="I5" s="5">
        <v>0</v>
      </c>
      <c r="J5" s="18"/>
      <c r="K5" s="290"/>
      <c r="L5" s="6">
        <v>0</v>
      </c>
      <c r="M5" s="19">
        <v>0</v>
      </c>
      <c r="N5" s="7">
        <f t="shared" si="3"/>
        <v>35</v>
      </c>
      <c r="O5" s="8">
        <f t="shared" si="4"/>
        <v>12</v>
      </c>
      <c r="P5" s="9">
        <f t="shared" si="5"/>
        <v>0</v>
      </c>
      <c r="Q5" s="10"/>
      <c r="R5" s="11"/>
      <c r="S5" s="12"/>
      <c r="T5" s="13"/>
      <c r="U5" s="12"/>
      <c r="V5" s="11"/>
      <c r="W5" s="103"/>
      <c r="X5" s="12"/>
      <c r="Y5" s="14"/>
      <c r="Z5" s="13"/>
      <c r="AA5" s="14"/>
      <c r="AB5" s="12"/>
      <c r="AC5" s="12"/>
      <c r="AD5" s="12"/>
      <c r="AE5" s="12"/>
      <c r="AF5" s="11"/>
      <c r="AG5" s="15"/>
      <c r="AH5" s="11"/>
      <c r="AI5" s="12"/>
      <c r="AJ5" s="11"/>
      <c r="AK5" s="14"/>
      <c r="AL5" s="14">
        <v>20</v>
      </c>
      <c r="AM5" s="11">
        <v>12</v>
      </c>
      <c r="AN5" s="12">
        <v>15</v>
      </c>
      <c r="AO5" s="13"/>
      <c r="AP5" s="12"/>
      <c r="AQ5" s="12"/>
      <c r="AR5" s="234"/>
    </row>
    <row r="6" spans="1:44">
      <c r="A6" s="428">
        <v>5</v>
      </c>
      <c r="B6" s="22" t="s">
        <v>413</v>
      </c>
      <c r="C6" s="22" t="s">
        <v>121</v>
      </c>
      <c r="D6" s="16" t="s">
        <v>72</v>
      </c>
      <c r="E6" s="429">
        <f t="shared" si="0"/>
        <v>46</v>
      </c>
      <c r="F6" s="424">
        <f t="shared" si="1"/>
        <v>54</v>
      </c>
      <c r="G6" s="325">
        <f t="shared" si="2"/>
        <v>0</v>
      </c>
      <c r="H6" s="369"/>
      <c r="I6" s="369"/>
      <c r="J6" s="393">
        <v>8</v>
      </c>
      <c r="K6" s="415"/>
      <c r="L6" s="416"/>
      <c r="M6" s="417"/>
      <c r="N6" s="418">
        <f t="shared" si="3"/>
        <v>46</v>
      </c>
      <c r="O6" s="378">
        <f t="shared" si="4"/>
        <v>0</v>
      </c>
      <c r="P6" s="419">
        <f t="shared" si="5"/>
        <v>0</v>
      </c>
      <c r="Q6" s="382"/>
      <c r="R6" s="383"/>
      <c r="S6" s="384"/>
      <c r="T6" s="420"/>
      <c r="U6" s="384"/>
      <c r="V6" s="383"/>
      <c r="W6" s="385"/>
      <c r="X6" s="384"/>
      <c r="Y6" s="387"/>
      <c r="Z6" s="420">
        <v>20</v>
      </c>
      <c r="AA6" s="387"/>
      <c r="AB6" s="384"/>
      <c r="AC6" s="384"/>
      <c r="AD6" s="384"/>
      <c r="AE6" s="384"/>
      <c r="AF6" s="383"/>
      <c r="AG6" s="421"/>
      <c r="AH6" s="383"/>
      <c r="AI6" s="384">
        <v>12</v>
      </c>
      <c r="AJ6" s="383">
        <v>6</v>
      </c>
      <c r="AK6" s="387"/>
      <c r="AL6" s="387"/>
      <c r="AM6" s="383"/>
      <c r="AN6" s="384">
        <v>8</v>
      </c>
      <c r="AO6" s="420"/>
      <c r="AP6" s="384"/>
      <c r="AQ6" s="384"/>
      <c r="AR6" s="389"/>
    </row>
    <row r="7" spans="1:44">
      <c r="A7" s="61">
        <v>6</v>
      </c>
      <c r="B7" s="22" t="s">
        <v>145</v>
      </c>
      <c r="C7" s="22" t="s">
        <v>146</v>
      </c>
      <c r="D7" s="16" t="s">
        <v>16</v>
      </c>
      <c r="E7" s="324">
        <f t="shared" si="0"/>
        <v>40</v>
      </c>
      <c r="F7" s="327">
        <f t="shared" si="1"/>
        <v>48</v>
      </c>
      <c r="G7" s="325">
        <f t="shared" si="2"/>
        <v>20</v>
      </c>
      <c r="H7" s="5">
        <v>0</v>
      </c>
      <c r="I7" s="5">
        <v>0</v>
      </c>
      <c r="J7" s="18">
        <v>0</v>
      </c>
      <c r="K7" s="290">
        <v>37</v>
      </c>
      <c r="L7" s="6">
        <v>0</v>
      </c>
      <c r="M7" s="19">
        <v>0</v>
      </c>
      <c r="N7" s="7">
        <f t="shared" si="3"/>
        <v>28</v>
      </c>
      <c r="O7" s="8">
        <f t="shared" si="4"/>
        <v>4</v>
      </c>
      <c r="P7" s="9">
        <f t="shared" si="5"/>
        <v>8</v>
      </c>
      <c r="Q7" s="10">
        <v>4</v>
      </c>
      <c r="R7" s="11">
        <v>4</v>
      </c>
      <c r="S7" s="12">
        <v>12</v>
      </c>
      <c r="T7" s="13">
        <v>8</v>
      </c>
      <c r="U7" s="12"/>
      <c r="V7" s="11"/>
      <c r="W7" s="103"/>
      <c r="X7" s="12"/>
      <c r="Y7" s="14"/>
      <c r="Z7" s="13"/>
      <c r="AA7" s="14"/>
      <c r="AB7" s="12"/>
      <c r="AC7" s="12"/>
      <c r="AD7" s="12"/>
      <c r="AE7" s="12"/>
      <c r="AF7" s="11"/>
      <c r="AG7" s="15"/>
      <c r="AH7" s="11">
        <v>12</v>
      </c>
      <c r="AI7" s="12"/>
      <c r="AJ7" s="11"/>
      <c r="AK7" s="14"/>
      <c r="AL7" s="14"/>
      <c r="AM7" s="11"/>
      <c r="AN7" s="12"/>
      <c r="AO7" s="13"/>
      <c r="AP7" s="12"/>
      <c r="AQ7" s="12"/>
      <c r="AR7" s="234"/>
    </row>
    <row r="8" spans="1:44">
      <c r="A8" s="422"/>
      <c r="B8" s="22" t="s">
        <v>668</v>
      </c>
      <c r="C8" s="22" t="s">
        <v>645</v>
      </c>
      <c r="D8" s="16" t="s">
        <v>55</v>
      </c>
      <c r="E8" s="429">
        <f t="shared" si="0"/>
        <v>40</v>
      </c>
      <c r="F8" s="689">
        <f t="shared" si="1"/>
        <v>40</v>
      </c>
      <c r="G8" s="325">
        <f t="shared" si="2"/>
        <v>20</v>
      </c>
      <c r="H8" s="369"/>
      <c r="I8" s="369"/>
      <c r="J8" s="393"/>
      <c r="K8" s="415"/>
      <c r="L8" s="416"/>
      <c r="M8" s="417"/>
      <c r="N8" s="418">
        <f t="shared" si="3"/>
        <v>20</v>
      </c>
      <c r="O8" s="378">
        <f t="shared" si="4"/>
        <v>20</v>
      </c>
      <c r="P8" s="419">
        <f t="shared" si="5"/>
        <v>0</v>
      </c>
      <c r="Q8" s="382"/>
      <c r="R8" s="383"/>
      <c r="S8" s="384"/>
      <c r="T8" s="420"/>
      <c r="U8" s="384"/>
      <c r="V8" s="383"/>
      <c r="W8" s="385"/>
      <c r="X8" s="384"/>
      <c r="Y8" s="387"/>
      <c r="Z8" s="420"/>
      <c r="AA8" s="387"/>
      <c r="AB8" s="384"/>
      <c r="AC8" s="384"/>
      <c r="AD8" s="384"/>
      <c r="AE8" s="384"/>
      <c r="AF8" s="383"/>
      <c r="AG8" s="421"/>
      <c r="AH8" s="383"/>
      <c r="AI8" s="384"/>
      <c r="AJ8" s="383"/>
      <c r="AK8" s="387"/>
      <c r="AL8" s="387"/>
      <c r="AM8" s="383"/>
      <c r="AN8" s="384"/>
      <c r="AO8" s="420"/>
      <c r="AP8" s="384">
        <v>20</v>
      </c>
      <c r="AQ8" s="384"/>
      <c r="AR8" s="389">
        <v>20</v>
      </c>
    </row>
    <row r="9" spans="1:44">
      <c r="A9" s="422"/>
      <c r="B9" s="22" t="s">
        <v>439</v>
      </c>
      <c r="C9" s="22" t="s">
        <v>139</v>
      </c>
      <c r="D9" s="342" t="s">
        <v>129</v>
      </c>
      <c r="E9" s="429">
        <f t="shared" si="0"/>
        <v>40</v>
      </c>
      <c r="F9" s="424">
        <f t="shared" si="1"/>
        <v>40</v>
      </c>
      <c r="G9" s="325">
        <f t="shared" si="2"/>
        <v>16</v>
      </c>
      <c r="H9" s="369"/>
      <c r="I9" s="369"/>
      <c r="J9" s="393"/>
      <c r="K9" s="415"/>
      <c r="L9" s="416"/>
      <c r="M9" s="417"/>
      <c r="N9" s="418">
        <f t="shared" si="3"/>
        <v>24</v>
      </c>
      <c r="O9" s="378">
        <f t="shared" si="4"/>
        <v>16</v>
      </c>
      <c r="P9" s="419">
        <f t="shared" si="5"/>
        <v>0</v>
      </c>
      <c r="Q9" s="382"/>
      <c r="R9" s="383"/>
      <c r="S9" s="384"/>
      <c r="T9" s="420"/>
      <c r="U9" s="384"/>
      <c r="V9" s="383"/>
      <c r="W9" s="385"/>
      <c r="X9" s="384"/>
      <c r="Y9" s="387"/>
      <c r="Z9" s="420"/>
      <c r="AA9" s="387"/>
      <c r="AB9" s="384"/>
      <c r="AC9" s="384">
        <v>8</v>
      </c>
      <c r="AD9" s="384"/>
      <c r="AE9" s="384">
        <v>6</v>
      </c>
      <c r="AF9" s="383"/>
      <c r="AG9" s="421"/>
      <c r="AH9" s="383"/>
      <c r="AI9" s="384"/>
      <c r="AJ9" s="383">
        <v>10</v>
      </c>
      <c r="AK9" s="387"/>
      <c r="AL9" s="387"/>
      <c r="AM9" s="383"/>
      <c r="AN9" s="384"/>
      <c r="AO9" s="420"/>
      <c r="AP9" s="384"/>
      <c r="AQ9" s="384">
        <v>4</v>
      </c>
      <c r="AR9" s="389">
        <v>12</v>
      </c>
    </row>
    <row r="10" spans="1:44">
      <c r="A10" s="428">
        <v>7</v>
      </c>
      <c r="B10" s="22" t="s">
        <v>419</v>
      </c>
      <c r="C10" s="22" t="s">
        <v>30</v>
      </c>
      <c r="D10" s="16" t="s">
        <v>51</v>
      </c>
      <c r="E10" s="429">
        <f t="shared" si="0"/>
        <v>38</v>
      </c>
      <c r="F10" s="424">
        <f t="shared" si="1"/>
        <v>23</v>
      </c>
      <c r="G10" s="325">
        <f t="shared" si="2"/>
        <v>0</v>
      </c>
      <c r="H10" s="369"/>
      <c r="I10" s="369"/>
      <c r="J10" s="393"/>
      <c r="K10" s="415"/>
      <c r="L10" s="416"/>
      <c r="M10" s="417"/>
      <c r="N10" s="418">
        <f t="shared" si="3"/>
        <v>23</v>
      </c>
      <c r="O10" s="378">
        <f t="shared" si="4"/>
        <v>0</v>
      </c>
      <c r="P10" s="419">
        <f t="shared" si="5"/>
        <v>15</v>
      </c>
      <c r="Q10" s="382"/>
      <c r="R10" s="383"/>
      <c r="S10" s="384"/>
      <c r="T10" s="420"/>
      <c r="U10" s="384"/>
      <c r="V10" s="383"/>
      <c r="W10" s="385"/>
      <c r="X10" s="384">
        <v>15</v>
      </c>
      <c r="Y10" s="387"/>
      <c r="Z10" s="420"/>
      <c r="AA10" s="387">
        <v>15</v>
      </c>
      <c r="AB10" s="384"/>
      <c r="AC10" s="384"/>
      <c r="AD10" s="384"/>
      <c r="AE10" s="384"/>
      <c r="AF10" s="383"/>
      <c r="AG10" s="421"/>
      <c r="AH10" s="383"/>
      <c r="AI10" s="384"/>
      <c r="AJ10" s="383"/>
      <c r="AK10" s="387"/>
      <c r="AL10" s="387"/>
      <c r="AM10" s="383"/>
      <c r="AN10" s="384"/>
      <c r="AO10" s="420"/>
      <c r="AP10" s="384">
        <v>8</v>
      </c>
      <c r="AQ10" s="384"/>
      <c r="AR10" s="389"/>
    </row>
    <row r="11" spans="1:44">
      <c r="A11" s="54">
        <v>8</v>
      </c>
      <c r="B11" s="23" t="s">
        <v>367</v>
      </c>
      <c r="C11" s="23" t="s">
        <v>368</v>
      </c>
      <c r="D11" s="3" t="s">
        <v>129</v>
      </c>
      <c r="E11" s="324">
        <f t="shared" si="0"/>
        <v>35</v>
      </c>
      <c r="F11" s="327">
        <f t="shared" si="1"/>
        <v>35</v>
      </c>
      <c r="G11" s="325">
        <f t="shared" si="2"/>
        <v>0</v>
      </c>
      <c r="H11" s="5">
        <v>0</v>
      </c>
      <c r="I11" s="5">
        <v>0</v>
      </c>
      <c r="J11" s="18">
        <v>0</v>
      </c>
      <c r="K11" s="290">
        <v>0</v>
      </c>
      <c r="L11" s="6">
        <v>0</v>
      </c>
      <c r="M11" s="19">
        <v>0</v>
      </c>
      <c r="N11" s="7">
        <f t="shared" si="3"/>
        <v>35</v>
      </c>
      <c r="O11" s="8">
        <f t="shared" si="4"/>
        <v>0</v>
      </c>
      <c r="P11" s="9">
        <f t="shared" si="5"/>
        <v>0</v>
      </c>
      <c r="Q11" s="10"/>
      <c r="R11" s="11"/>
      <c r="S11" s="12"/>
      <c r="T11" s="13"/>
      <c r="U11" s="12">
        <v>4</v>
      </c>
      <c r="V11" s="11"/>
      <c r="W11" s="103"/>
      <c r="X11" s="12"/>
      <c r="Y11" s="14"/>
      <c r="Z11" s="13"/>
      <c r="AA11" s="14"/>
      <c r="AB11" s="12"/>
      <c r="AC11" s="12">
        <v>20</v>
      </c>
      <c r="AD11" s="12"/>
      <c r="AE11" s="12">
        <v>10</v>
      </c>
      <c r="AF11" s="11"/>
      <c r="AG11" s="15"/>
      <c r="AH11" s="11">
        <v>1</v>
      </c>
      <c r="AI11" s="12"/>
      <c r="AJ11" s="11"/>
      <c r="AK11" s="14"/>
      <c r="AL11" s="14"/>
      <c r="AM11" s="11"/>
      <c r="AN11" s="12"/>
      <c r="AO11" s="13"/>
      <c r="AP11" s="12"/>
      <c r="AQ11" s="12"/>
      <c r="AR11" s="234"/>
    </row>
    <row r="12" spans="1:44" s="82" customFormat="1">
      <c r="A12" s="54">
        <v>9</v>
      </c>
      <c r="B12" s="22" t="s">
        <v>452</v>
      </c>
      <c r="C12" s="22" t="s">
        <v>453</v>
      </c>
      <c r="D12" s="16" t="s">
        <v>22</v>
      </c>
      <c r="E12" s="324">
        <f t="shared" si="0"/>
        <v>32</v>
      </c>
      <c r="F12" s="327">
        <f t="shared" si="1"/>
        <v>20</v>
      </c>
      <c r="G12" s="325">
        <f t="shared" si="2"/>
        <v>20</v>
      </c>
      <c r="H12" s="5">
        <v>0</v>
      </c>
      <c r="I12" s="5">
        <v>0</v>
      </c>
      <c r="J12" s="18"/>
      <c r="K12" s="290"/>
      <c r="L12" s="6">
        <v>0</v>
      </c>
      <c r="M12" s="19">
        <v>0</v>
      </c>
      <c r="N12" s="7">
        <f t="shared" si="3"/>
        <v>0</v>
      </c>
      <c r="O12" s="8">
        <f t="shared" si="4"/>
        <v>32</v>
      </c>
      <c r="P12" s="9">
        <f t="shared" si="5"/>
        <v>0</v>
      </c>
      <c r="Q12" s="10"/>
      <c r="R12" s="11"/>
      <c r="S12" s="12"/>
      <c r="T12" s="13"/>
      <c r="U12" s="12"/>
      <c r="V12" s="11"/>
      <c r="W12" s="103"/>
      <c r="X12" s="12"/>
      <c r="Y12" s="14"/>
      <c r="Z12" s="13"/>
      <c r="AA12" s="14"/>
      <c r="AB12" s="12">
        <v>20</v>
      </c>
      <c r="AC12" s="12"/>
      <c r="AD12" s="12"/>
      <c r="AE12" s="12"/>
      <c r="AF12" s="11"/>
      <c r="AG12" s="15"/>
      <c r="AH12" s="11"/>
      <c r="AI12" s="12"/>
      <c r="AJ12" s="11"/>
      <c r="AK12" s="14"/>
      <c r="AL12" s="14"/>
      <c r="AM12" s="11"/>
      <c r="AN12" s="12"/>
      <c r="AO12" s="13"/>
      <c r="AP12" s="12"/>
      <c r="AQ12" s="12">
        <v>12</v>
      </c>
      <c r="AR12" s="234"/>
    </row>
    <row r="13" spans="1:44">
      <c r="A13" s="54">
        <v>10</v>
      </c>
      <c r="B13" s="475" t="s">
        <v>454</v>
      </c>
      <c r="C13" s="23" t="s">
        <v>455</v>
      </c>
      <c r="D13" s="3" t="s">
        <v>16</v>
      </c>
      <c r="E13" s="324">
        <f t="shared" si="0"/>
        <v>29</v>
      </c>
      <c r="F13" s="477">
        <f t="shared" si="1"/>
        <v>24</v>
      </c>
      <c r="G13" s="325">
        <f t="shared" si="2"/>
        <v>20</v>
      </c>
      <c r="H13" s="5">
        <v>0</v>
      </c>
      <c r="I13" s="5">
        <v>0</v>
      </c>
      <c r="J13" s="18"/>
      <c r="K13" s="290"/>
      <c r="L13" s="6">
        <v>0</v>
      </c>
      <c r="M13" s="19"/>
      <c r="N13" s="7">
        <f t="shared" si="3"/>
        <v>4</v>
      </c>
      <c r="O13" s="8">
        <f t="shared" si="4"/>
        <v>25</v>
      </c>
      <c r="P13" s="9">
        <f t="shared" si="5"/>
        <v>0</v>
      </c>
      <c r="Q13" s="10"/>
      <c r="R13" s="11"/>
      <c r="S13" s="12"/>
      <c r="T13" s="13"/>
      <c r="U13" s="12"/>
      <c r="V13" s="11"/>
      <c r="W13" s="103"/>
      <c r="X13" s="12"/>
      <c r="Y13" s="14"/>
      <c r="Z13" s="13"/>
      <c r="AA13" s="14"/>
      <c r="AB13" s="12">
        <v>15</v>
      </c>
      <c r="AC13" s="12">
        <v>4</v>
      </c>
      <c r="AD13" s="12">
        <v>10</v>
      </c>
      <c r="AE13" s="12"/>
      <c r="AF13" s="11"/>
      <c r="AG13" s="15"/>
      <c r="AH13" s="11"/>
      <c r="AI13" s="12"/>
      <c r="AJ13" s="11"/>
      <c r="AK13" s="14"/>
      <c r="AL13" s="14"/>
      <c r="AM13" s="11"/>
      <c r="AN13" s="12"/>
      <c r="AO13" s="13"/>
      <c r="AP13" s="12"/>
      <c r="AQ13" s="12"/>
      <c r="AR13" s="234"/>
    </row>
    <row r="14" spans="1:44">
      <c r="A14" s="332"/>
      <c r="B14" s="22" t="s">
        <v>141</v>
      </c>
      <c r="C14" s="22" t="s">
        <v>44</v>
      </c>
      <c r="D14" s="16" t="s">
        <v>338</v>
      </c>
      <c r="E14" s="324">
        <f t="shared" si="0"/>
        <v>29</v>
      </c>
      <c r="F14" s="327">
        <f t="shared" si="1"/>
        <v>44</v>
      </c>
      <c r="G14" s="325">
        <f t="shared" si="2"/>
        <v>20</v>
      </c>
      <c r="H14" s="5">
        <v>0</v>
      </c>
      <c r="I14" s="5">
        <v>0</v>
      </c>
      <c r="J14" s="18">
        <v>4</v>
      </c>
      <c r="K14" s="290">
        <v>26</v>
      </c>
      <c r="L14" s="6">
        <v>0</v>
      </c>
      <c r="M14" s="19">
        <v>0</v>
      </c>
      <c r="N14" s="7">
        <f t="shared" si="3"/>
        <v>20</v>
      </c>
      <c r="O14" s="8">
        <f t="shared" si="4"/>
        <v>6</v>
      </c>
      <c r="P14" s="9">
        <f t="shared" si="5"/>
        <v>3</v>
      </c>
      <c r="Q14" s="10"/>
      <c r="R14" s="11">
        <v>6</v>
      </c>
      <c r="S14" s="12"/>
      <c r="T14" s="13">
        <v>1</v>
      </c>
      <c r="U14" s="12">
        <v>2</v>
      </c>
      <c r="V14" s="11"/>
      <c r="W14" s="103">
        <v>2</v>
      </c>
      <c r="X14" s="12"/>
      <c r="Y14" s="14"/>
      <c r="Z14" s="13"/>
      <c r="AA14" s="14"/>
      <c r="AB14" s="12"/>
      <c r="AC14" s="12"/>
      <c r="AD14" s="12"/>
      <c r="AE14" s="13"/>
      <c r="AF14" s="11"/>
      <c r="AG14" s="15"/>
      <c r="AH14" s="11">
        <v>6</v>
      </c>
      <c r="AI14" s="12">
        <v>8</v>
      </c>
      <c r="AJ14" s="11">
        <v>4</v>
      </c>
      <c r="AK14" s="14"/>
      <c r="AL14" s="14"/>
      <c r="AM14" s="11"/>
      <c r="AN14" s="12"/>
      <c r="AO14" s="13"/>
      <c r="AP14" s="12"/>
      <c r="AQ14" s="12"/>
      <c r="AR14" s="234"/>
    </row>
    <row r="15" spans="1:44">
      <c r="A15" s="422"/>
      <c r="B15" s="22" t="s">
        <v>244</v>
      </c>
      <c r="C15" s="22" t="s">
        <v>245</v>
      </c>
      <c r="D15" s="16" t="s">
        <v>55</v>
      </c>
      <c r="E15" s="429">
        <f t="shared" si="0"/>
        <v>29</v>
      </c>
      <c r="F15" s="424">
        <f t="shared" si="1"/>
        <v>29</v>
      </c>
      <c r="G15" s="325">
        <f t="shared" si="2"/>
        <v>10</v>
      </c>
      <c r="H15" s="369"/>
      <c r="I15" s="369"/>
      <c r="J15" s="393"/>
      <c r="K15" s="415"/>
      <c r="L15" s="416"/>
      <c r="M15" s="417"/>
      <c r="N15" s="418">
        <f t="shared" si="3"/>
        <v>19</v>
      </c>
      <c r="O15" s="378">
        <f t="shared" si="4"/>
        <v>10</v>
      </c>
      <c r="P15" s="419">
        <f t="shared" si="5"/>
        <v>0</v>
      </c>
      <c r="Q15" s="382"/>
      <c r="R15" s="383"/>
      <c r="S15" s="384"/>
      <c r="T15" s="420"/>
      <c r="U15" s="384"/>
      <c r="V15" s="383"/>
      <c r="W15" s="385"/>
      <c r="X15" s="384">
        <v>4</v>
      </c>
      <c r="Y15" s="387"/>
      <c r="Z15" s="420"/>
      <c r="AA15" s="387"/>
      <c r="AB15" s="384"/>
      <c r="AC15" s="384"/>
      <c r="AD15" s="384"/>
      <c r="AE15" s="384">
        <v>15</v>
      </c>
      <c r="AF15" s="383"/>
      <c r="AG15" s="421"/>
      <c r="AH15" s="383"/>
      <c r="AI15" s="384"/>
      <c r="AJ15" s="383"/>
      <c r="AK15" s="387"/>
      <c r="AL15" s="387"/>
      <c r="AM15" s="383"/>
      <c r="AN15" s="384"/>
      <c r="AO15" s="420"/>
      <c r="AP15" s="384"/>
      <c r="AQ15" s="384"/>
      <c r="AR15" s="389">
        <v>10</v>
      </c>
    </row>
    <row r="16" spans="1:44">
      <c r="A16" s="422"/>
      <c r="B16" s="22" t="s">
        <v>478</v>
      </c>
      <c r="C16" s="22" t="s">
        <v>479</v>
      </c>
      <c r="D16" s="342" t="s">
        <v>16</v>
      </c>
      <c r="E16" s="429">
        <f t="shared" si="0"/>
        <v>26</v>
      </c>
      <c r="F16" s="424">
        <f t="shared" si="1"/>
        <v>48</v>
      </c>
      <c r="G16" s="325">
        <f t="shared" si="2"/>
        <v>0</v>
      </c>
      <c r="H16" s="369"/>
      <c r="I16" s="369"/>
      <c r="J16" s="393">
        <v>22</v>
      </c>
      <c r="K16" s="415"/>
      <c r="L16" s="416"/>
      <c r="M16" s="417"/>
      <c r="N16" s="418">
        <f t="shared" si="3"/>
        <v>26</v>
      </c>
      <c r="O16" s="378">
        <f t="shared" si="4"/>
        <v>0</v>
      </c>
      <c r="P16" s="419">
        <f t="shared" si="5"/>
        <v>0</v>
      </c>
      <c r="Q16" s="382"/>
      <c r="R16" s="383"/>
      <c r="S16" s="384"/>
      <c r="T16" s="420"/>
      <c r="U16" s="384"/>
      <c r="V16" s="383"/>
      <c r="W16" s="385"/>
      <c r="X16" s="384"/>
      <c r="Y16" s="387"/>
      <c r="Z16" s="420"/>
      <c r="AA16" s="387"/>
      <c r="AB16" s="384"/>
      <c r="AC16" s="384">
        <v>10</v>
      </c>
      <c r="AD16" s="384"/>
      <c r="AE16" s="384">
        <v>2</v>
      </c>
      <c r="AF16" s="383"/>
      <c r="AG16" s="421"/>
      <c r="AH16" s="383"/>
      <c r="AI16" s="384"/>
      <c r="AJ16" s="383"/>
      <c r="AK16" s="387"/>
      <c r="AL16" s="387">
        <v>8</v>
      </c>
      <c r="AM16" s="383"/>
      <c r="AN16" s="384"/>
      <c r="AO16" s="420"/>
      <c r="AP16" s="384">
        <v>6</v>
      </c>
      <c r="AQ16" s="384"/>
      <c r="AR16" s="389"/>
    </row>
    <row r="17" spans="1:44">
      <c r="A17" s="422"/>
      <c r="B17" s="22" t="s">
        <v>218</v>
      </c>
      <c r="C17" s="22" t="s">
        <v>75</v>
      </c>
      <c r="D17" s="342" t="s">
        <v>45</v>
      </c>
      <c r="E17" s="429">
        <f t="shared" si="0"/>
        <v>25</v>
      </c>
      <c r="F17" s="424">
        <f t="shared" si="1"/>
        <v>25</v>
      </c>
      <c r="G17" s="325">
        <f t="shared" si="2"/>
        <v>0</v>
      </c>
      <c r="H17" s="369"/>
      <c r="I17" s="369"/>
      <c r="J17" s="393"/>
      <c r="K17" s="415"/>
      <c r="L17" s="416"/>
      <c r="M17" s="417"/>
      <c r="N17" s="418">
        <f t="shared" si="3"/>
        <v>25</v>
      </c>
      <c r="O17" s="378">
        <f t="shared" si="4"/>
        <v>0</v>
      </c>
      <c r="P17" s="419">
        <f t="shared" si="5"/>
        <v>0</v>
      </c>
      <c r="Q17" s="382"/>
      <c r="R17" s="383"/>
      <c r="S17" s="384"/>
      <c r="T17" s="420"/>
      <c r="U17" s="384"/>
      <c r="V17" s="383"/>
      <c r="W17" s="385"/>
      <c r="X17" s="384"/>
      <c r="Y17" s="387"/>
      <c r="Z17" s="420"/>
      <c r="AA17" s="387"/>
      <c r="AB17" s="384"/>
      <c r="AC17" s="384">
        <v>15</v>
      </c>
      <c r="AD17" s="384"/>
      <c r="AE17" s="384"/>
      <c r="AF17" s="383"/>
      <c r="AG17" s="421"/>
      <c r="AH17" s="383">
        <v>4</v>
      </c>
      <c r="AI17" s="384">
        <v>2</v>
      </c>
      <c r="AJ17" s="383"/>
      <c r="AK17" s="387"/>
      <c r="AL17" s="387"/>
      <c r="AM17" s="383"/>
      <c r="AN17" s="384"/>
      <c r="AO17" s="420"/>
      <c r="AP17" s="384">
        <v>4</v>
      </c>
      <c r="AQ17" s="384"/>
      <c r="AR17" s="389"/>
    </row>
    <row r="18" spans="1:44">
      <c r="A18" s="687"/>
      <c r="B18" s="22" t="s">
        <v>255</v>
      </c>
      <c r="C18" s="22" t="s">
        <v>50</v>
      </c>
      <c r="D18" s="521" t="s">
        <v>51</v>
      </c>
      <c r="E18" s="633">
        <f t="shared" si="0"/>
        <v>25</v>
      </c>
      <c r="F18" s="578">
        <f t="shared" si="1"/>
        <v>20</v>
      </c>
      <c r="G18" s="325">
        <f t="shared" si="2"/>
        <v>20</v>
      </c>
      <c r="H18" s="580"/>
      <c r="I18" s="580"/>
      <c r="J18" s="524"/>
      <c r="K18" s="602"/>
      <c r="L18" s="581"/>
      <c r="M18" s="582"/>
      <c r="N18" s="583">
        <f t="shared" si="3"/>
        <v>0</v>
      </c>
      <c r="O18" s="584">
        <f t="shared" si="4"/>
        <v>25</v>
      </c>
      <c r="P18" s="585">
        <f t="shared" si="5"/>
        <v>0</v>
      </c>
      <c r="Q18" s="586"/>
      <c r="R18" s="587"/>
      <c r="S18" s="588"/>
      <c r="T18" s="589"/>
      <c r="U18" s="588"/>
      <c r="V18" s="587"/>
      <c r="W18" s="590"/>
      <c r="X18" s="588"/>
      <c r="Y18" s="591"/>
      <c r="Z18" s="589"/>
      <c r="AA18" s="591"/>
      <c r="AB18" s="588"/>
      <c r="AC18" s="588"/>
      <c r="AD18" s="588"/>
      <c r="AE18" s="588"/>
      <c r="AF18" s="587"/>
      <c r="AG18" s="592"/>
      <c r="AH18" s="587"/>
      <c r="AI18" s="588"/>
      <c r="AJ18" s="587"/>
      <c r="AK18" s="591"/>
      <c r="AL18" s="591"/>
      <c r="AM18" s="587"/>
      <c r="AN18" s="588"/>
      <c r="AO18" s="589"/>
      <c r="AP18" s="588"/>
      <c r="AQ18" s="588"/>
      <c r="AR18" s="593">
        <v>25</v>
      </c>
    </row>
    <row r="19" spans="1:44">
      <c r="A19" s="576"/>
      <c r="B19" s="22" t="s">
        <v>576</v>
      </c>
      <c r="C19" s="22" t="s">
        <v>577</v>
      </c>
      <c r="D19" s="521" t="s">
        <v>51</v>
      </c>
      <c r="E19" s="633">
        <f t="shared" si="0"/>
        <v>24</v>
      </c>
      <c r="F19" s="578">
        <f t="shared" si="1"/>
        <v>24</v>
      </c>
      <c r="G19" s="325">
        <f t="shared" si="2"/>
        <v>0</v>
      </c>
      <c r="H19" s="580"/>
      <c r="I19" s="580"/>
      <c r="J19" s="524"/>
      <c r="K19" s="602"/>
      <c r="L19" s="581"/>
      <c r="M19" s="582"/>
      <c r="N19" s="583">
        <f t="shared" si="3"/>
        <v>24</v>
      </c>
      <c r="O19" s="584">
        <f t="shared" si="4"/>
        <v>0</v>
      </c>
      <c r="P19" s="585">
        <f t="shared" si="5"/>
        <v>0</v>
      </c>
      <c r="Q19" s="586"/>
      <c r="R19" s="587"/>
      <c r="S19" s="588"/>
      <c r="T19" s="589"/>
      <c r="U19" s="588"/>
      <c r="V19" s="587"/>
      <c r="W19" s="590"/>
      <c r="X19" s="588"/>
      <c r="Y19" s="591"/>
      <c r="Z19" s="589"/>
      <c r="AA19" s="591"/>
      <c r="AB19" s="588"/>
      <c r="AC19" s="588"/>
      <c r="AD19" s="588"/>
      <c r="AE19" s="588"/>
      <c r="AF19" s="587"/>
      <c r="AG19" s="592"/>
      <c r="AH19" s="587"/>
      <c r="AI19" s="588">
        <v>4</v>
      </c>
      <c r="AJ19" s="587">
        <v>12</v>
      </c>
      <c r="AK19" s="591"/>
      <c r="AL19" s="591"/>
      <c r="AM19" s="587"/>
      <c r="AN19" s="588">
        <v>6</v>
      </c>
      <c r="AO19" s="589"/>
      <c r="AP19" s="588">
        <v>2</v>
      </c>
      <c r="AQ19" s="588"/>
      <c r="AR19" s="593"/>
    </row>
    <row r="20" spans="1:44">
      <c r="A20" s="422"/>
      <c r="B20" s="22" t="s">
        <v>411</v>
      </c>
      <c r="C20" s="22" t="s">
        <v>118</v>
      </c>
      <c r="D20" s="16" t="s">
        <v>19</v>
      </c>
      <c r="E20" s="429">
        <f t="shared" si="0"/>
        <v>23</v>
      </c>
      <c r="F20" s="424">
        <f t="shared" si="1"/>
        <v>32</v>
      </c>
      <c r="G20" s="325">
        <f t="shared" si="2"/>
        <v>20</v>
      </c>
      <c r="H20" s="369"/>
      <c r="I20" s="369"/>
      <c r="J20" s="393">
        <v>4</v>
      </c>
      <c r="K20" s="415">
        <v>19</v>
      </c>
      <c r="L20" s="416"/>
      <c r="M20" s="417"/>
      <c r="N20" s="418">
        <f t="shared" si="3"/>
        <v>8</v>
      </c>
      <c r="O20" s="378">
        <f t="shared" si="4"/>
        <v>15</v>
      </c>
      <c r="P20" s="419">
        <f t="shared" si="5"/>
        <v>0</v>
      </c>
      <c r="Q20" s="382"/>
      <c r="R20" s="383"/>
      <c r="S20" s="384"/>
      <c r="T20" s="420"/>
      <c r="U20" s="384"/>
      <c r="V20" s="383"/>
      <c r="W20" s="385"/>
      <c r="X20" s="384"/>
      <c r="Y20" s="387"/>
      <c r="Z20" s="420">
        <v>8</v>
      </c>
      <c r="AA20" s="387"/>
      <c r="AB20" s="384"/>
      <c r="AC20" s="384"/>
      <c r="AD20" s="384"/>
      <c r="AE20" s="384"/>
      <c r="AF20" s="383"/>
      <c r="AG20" s="421"/>
      <c r="AH20" s="383"/>
      <c r="AI20" s="384"/>
      <c r="AJ20" s="383"/>
      <c r="AK20" s="387"/>
      <c r="AL20" s="387"/>
      <c r="AM20" s="383"/>
      <c r="AN20" s="384"/>
      <c r="AO20" s="420"/>
      <c r="AP20" s="384"/>
      <c r="AQ20" s="384">
        <v>15</v>
      </c>
      <c r="AR20" s="389"/>
    </row>
    <row r="21" spans="1:44">
      <c r="A21" s="422"/>
      <c r="B21" s="22" t="s">
        <v>221</v>
      </c>
      <c r="C21" s="22" t="s">
        <v>556</v>
      </c>
      <c r="D21" s="688" t="s">
        <v>22</v>
      </c>
      <c r="E21" s="634">
        <f t="shared" si="0"/>
        <v>23</v>
      </c>
      <c r="F21" s="424">
        <f t="shared" si="1"/>
        <v>23</v>
      </c>
      <c r="G21" s="325">
        <f t="shared" si="2"/>
        <v>0</v>
      </c>
      <c r="H21" s="369"/>
      <c r="I21" s="369"/>
      <c r="J21" s="393"/>
      <c r="K21" s="415"/>
      <c r="L21" s="416"/>
      <c r="M21" s="417"/>
      <c r="N21" s="418">
        <f t="shared" si="3"/>
        <v>23</v>
      </c>
      <c r="O21" s="378">
        <f t="shared" si="4"/>
        <v>0</v>
      </c>
      <c r="P21" s="419">
        <f t="shared" si="5"/>
        <v>0</v>
      </c>
      <c r="Q21" s="382"/>
      <c r="R21" s="383"/>
      <c r="S21" s="384"/>
      <c r="T21" s="420"/>
      <c r="U21" s="384"/>
      <c r="V21" s="383"/>
      <c r="W21" s="385"/>
      <c r="X21" s="384"/>
      <c r="Y21" s="387"/>
      <c r="Z21" s="420"/>
      <c r="AA21" s="387"/>
      <c r="AB21" s="384"/>
      <c r="AC21" s="384"/>
      <c r="AD21" s="384"/>
      <c r="AE21" s="384"/>
      <c r="AF21" s="383"/>
      <c r="AG21" s="421"/>
      <c r="AH21" s="383"/>
      <c r="AI21" s="384">
        <v>6</v>
      </c>
      <c r="AJ21" s="383">
        <v>2</v>
      </c>
      <c r="AK21" s="387"/>
      <c r="AL21" s="387"/>
      <c r="AM21" s="383"/>
      <c r="AN21" s="384"/>
      <c r="AO21" s="420"/>
      <c r="AP21" s="384">
        <v>15</v>
      </c>
      <c r="AQ21" s="384"/>
      <c r="AR21" s="389"/>
    </row>
    <row r="22" spans="1:44">
      <c r="A22" s="54"/>
      <c r="B22" s="23" t="s">
        <v>456</v>
      </c>
      <c r="C22" s="23" t="s">
        <v>457</v>
      </c>
      <c r="D22" s="23" t="s">
        <v>51</v>
      </c>
      <c r="E22" s="601">
        <f t="shared" si="0"/>
        <v>23</v>
      </c>
      <c r="F22" s="327">
        <f t="shared" si="1"/>
        <v>23</v>
      </c>
      <c r="G22" s="325">
        <f t="shared" si="2"/>
        <v>20</v>
      </c>
      <c r="H22" s="5">
        <v>0</v>
      </c>
      <c r="I22" s="5">
        <v>0</v>
      </c>
      <c r="J22" s="31"/>
      <c r="K22" s="603"/>
      <c r="L22" s="6">
        <v>0</v>
      </c>
      <c r="M22" s="19">
        <v>0</v>
      </c>
      <c r="N22" s="7">
        <f t="shared" si="3"/>
        <v>3</v>
      </c>
      <c r="O22" s="8">
        <f t="shared" si="4"/>
        <v>20</v>
      </c>
      <c r="P22" s="9">
        <f t="shared" si="5"/>
        <v>0</v>
      </c>
      <c r="Q22" s="10"/>
      <c r="R22" s="11"/>
      <c r="S22" s="12"/>
      <c r="T22" s="13"/>
      <c r="U22" s="12"/>
      <c r="V22" s="11"/>
      <c r="W22" s="103"/>
      <c r="X22" s="12"/>
      <c r="Y22" s="14"/>
      <c r="Z22" s="13"/>
      <c r="AA22" s="14"/>
      <c r="AB22" s="12">
        <v>12</v>
      </c>
      <c r="AC22" s="12"/>
      <c r="AD22" s="12"/>
      <c r="AE22" s="12">
        <v>1</v>
      </c>
      <c r="AF22" s="11"/>
      <c r="AG22" s="15"/>
      <c r="AH22" s="11">
        <v>2</v>
      </c>
      <c r="AI22" s="12"/>
      <c r="AJ22" s="11"/>
      <c r="AK22" s="14"/>
      <c r="AL22" s="14"/>
      <c r="AM22" s="11"/>
      <c r="AN22" s="12"/>
      <c r="AO22" s="13"/>
      <c r="AP22" s="12"/>
      <c r="AQ22" s="12">
        <v>8</v>
      </c>
      <c r="AR22" s="234"/>
    </row>
    <row r="23" spans="1:44" ht="15.75" thickBot="1">
      <c r="A23" s="54"/>
      <c r="B23" s="16" t="s">
        <v>155</v>
      </c>
      <c r="C23" s="16" t="s">
        <v>83</v>
      </c>
      <c r="D23" s="16" t="s">
        <v>51</v>
      </c>
      <c r="E23" s="62">
        <f t="shared" si="0"/>
        <v>22</v>
      </c>
      <c r="F23" s="579">
        <f t="shared" si="1"/>
        <v>16</v>
      </c>
      <c r="G23" s="326">
        <f t="shared" si="2"/>
        <v>0</v>
      </c>
      <c r="H23" s="574">
        <v>0</v>
      </c>
      <c r="I23" s="574">
        <v>0</v>
      </c>
      <c r="J23" s="496">
        <v>0</v>
      </c>
      <c r="K23" s="575">
        <v>0</v>
      </c>
      <c r="L23" s="238">
        <v>0</v>
      </c>
      <c r="M23" s="307">
        <v>0</v>
      </c>
      <c r="N23" s="308">
        <f t="shared" si="3"/>
        <v>16</v>
      </c>
      <c r="O23" s="309">
        <f t="shared" si="4"/>
        <v>0</v>
      </c>
      <c r="P23" s="310">
        <f t="shared" si="5"/>
        <v>6</v>
      </c>
      <c r="Q23" s="311">
        <v>10</v>
      </c>
      <c r="R23" s="312"/>
      <c r="S23" s="313">
        <v>6</v>
      </c>
      <c r="T23" s="314">
        <v>6</v>
      </c>
      <c r="U23" s="313"/>
      <c r="V23" s="312"/>
      <c r="W23" s="315"/>
      <c r="X23" s="313"/>
      <c r="Y23" s="176"/>
      <c r="Z23" s="314"/>
      <c r="AA23" s="176"/>
      <c r="AB23" s="313"/>
      <c r="AC23" s="313"/>
      <c r="AD23" s="313"/>
      <c r="AE23" s="314"/>
      <c r="AF23" s="312"/>
      <c r="AG23" s="316"/>
      <c r="AH23" s="312"/>
      <c r="AI23" s="313"/>
      <c r="AJ23" s="312"/>
      <c r="AK23" s="176"/>
      <c r="AL23" s="176"/>
      <c r="AM23" s="312"/>
      <c r="AN23" s="313"/>
      <c r="AO23" s="314"/>
      <c r="AP23" s="313"/>
      <c r="AQ23" s="313"/>
      <c r="AR23" s="317"/>
    </row>
    <row r="24" spans="1:44">
      <c r="A24" s="109"/>
      <c r="B24" s="16" t="s">
        <v>133</v>
      </c>
      <c r="C24" s="16" t="s">
        <v>134</v>
      </c>
      <c r="D24" s="16" t="s">
        <v>338</v>
      </c>
      <c r="E24" s="62">
        <f t="shared" si="0"/>
        <v>22</v>
      </c>
      <c r="F24" s="430">
        <f t="shared" si="1"/>
        <v>43</v>
      </c>
      <c r="G24" s="427">
        <f t="shared" si="2"/>
        <v>20</v>
      </c>
      <c r="H24" s="20">
        <v>0</v>
      </c>
      <c r="I24" s="20">
        <v>0</v>
      </c>
      <c r="J24" s="18">
        <v>23</v>
      </c>
      <c r="K24" s="306">
        <v>50</v>
      </c>
      <c r="L24" s="238">
        <v>0</v>
      </c>
      <c r="M24" s="307">
        <v>0</v>
      </c>
      <c r="N24" s="308">
        <f t="shared" si="3"/>
        <v>0</v>
      </c>
      <c r="O24" s="309">
        <f t="shared" si="4"/>
        <v>15</v>
      </c>
      <c r="P24" s="310">
        <f t="shared" si="5"/>
        <v>7</v>
      </c>
      <c r="Q24" s="311"/>
      <c r="R24" s="312"/>
      <c r="S24" s="313"/>
      <c r="T24" s="314"/>
      <c r="U24" s="313"/>
      <c r="V24" s="58"/>
      <c r="W24" s="107">
        <v>1</v>
      </c>
      <c r="X24" s="313"/>
      <c r="Y24" s="176">
        <v>15</v>
      </c>
      <c r="Z24" s="314"/>
      <c r="AA24" s="176">
        <v>6</v>
      </c>
      <c r="AB24" s="313"/>
      <c r="AC24" s="313"/>
      <c r="AD24" s="313"/>
      <c r="AE24" s="313"/>
      <c r="AF24" s="312"/>
      <c r="AG24" s="316"/>
      <c r="AH24" s="312"/>
      <c r="AI24" s="313"/>
      <c r="AJ24" s="312"/>
      <c r="AK24" s="176"/>
      <c r="AL24" s="3"/>
      <c r="AM24" s="312"/>
      <c r="AN24" s="313"/>
      <c r="AO24" s="314"/>
      <c r="AP24" s="59"/>
      <c r="AQ24" s="313"/>
      <c r="AR24" s="317"/>
    </row>
    <row r="25" spans="1:44">
      <c r="A25" s="425"/>
      <c r="B25" s="16" t="s">
        <v>126</v>
      </c>
      <c r="C25" s="16" t="s">
        <v>482</v>
      </c>
      <c r="D25" s="342" t="s">
        <v>45</v>
      </c>
      <c r="E25" s="423">
        <f t="shared" si="0"/>
        <v>22</v>
      </c>
      <c r="F25" s="426">
        <f t="shared" si="1"/>
        <v>22</v>
      </c>
      <c r="G25" s="427">
        <f t="shared" si="2"/>
        <v>20</v>
      </c>
      <c r="H25" s="347"/>
      <c r="I25" s="347"/>
      <c r="J25" s="393"/>
      <c r="K25" s="394"/>
      <c r="L25" s="395"/>
      <c r="M25" s="396"/>
      <c r="N25" s="397">
        <f t="shared" si="3"/>
        <v>2</v>
      </c>
      <c r="O25" s="398">
        <f t="shared" si="4"/>
        <v>20</v>
      </c>
      <c r="P25" s="409">
        <f t="shared" si="5"/>
        <v>0</v>
      </c>
      <c r="Q25" s="410"/>
      <c r="R25" s="399"/>
      <c r="S25" s="400"/>
      <c r="T25" s="401"/>
      <c r="U25" s="400"/>
      <c r="V25" s="352"/>
      <c r="W25" s="354"/>
      <c r="X25" s="400"/>
      <c r="Y25" s="402"/>
      <c r="Z25" s="401"/>
      <c r="AA25" s="402"/>
      <c r="AB25" s="400"/>
      <c r="AC25" s="400">
        <v>2</v>
      </c>
      <c r="AD25" s="400">
        <v>20</v>
      </c>
      <c r="AE25" s="400"/>
      <c r="AF25" s="399"/>
      <c r="AG25" s="404"/>
      <c r="AH25" s="399"/>
      <c r="AI25" s="400"/>
      <c r="AJ25" s="399"/>
      <c r="AK25" s="402"/>
      <c r="AL25" s="355"/>
      <c r="AM25" s="399"/>
      <c r="AN25" s="400"/>
      <c r="AO25" s="401"/>
      <c r="AP25" s="353"/>
      <c r="AQ25" s="400"/>
      <c r="AR25" s="356"/>
    </row>
    <row r="26" spans="1:44">
      <c r="A26" s="425"/>
      <c r="B26" s="16" t="s">
        <v>418</v>
      </c>
      <c r="C26" s="16" t="s">
        <v>417</v>
      </c>
      <c r="D26" s="16" t="s">
        <v>34</v>
      </c>
      <c r="E26" s="423">
        <f t="shared" si="0"/>
        <v>22</v>
      </c>
      <c r="F26" s="426">
        <f t="shared" si="1"/>
        <v>22</v>
      </c>
      <c r="G26" s="427">
        <f t="shared" si="2"/>
        <v>8</v>
      </c>
      <c r="H26" s="347"/>
      <c r="I26" s="347"/>
      <c r="J26" s="393"/>
      <c r="K26" s="394"/>
      <c r="L26" s="395"/>
      <c r="M26" s="396"/>
      <c r="N26" s="397">
        <f t="shared" si="3"/>
        <v>14</v>
      </c>
      <c r="O26" s="398">
        <f t="shared" si="4"/>
        <v>8</v>
      </c>
      <c r="P26" s="409">
        <f t="shared" si="5"/>
        <v>0</v>
      </c>
      <c r="Q26" s="410"/>
      <c r="R26" s="399"/>
      <c r="S26" s="400"/>
      <c r="T26" s="401"/>
      <c r="U26" s="400"/>
      <c r="V26" s="352"/>
      <c r="W26" s="354"/>
      <c r="X26" s="400"/>
      <c r="Y26" s="402"/>
      <c r="Z26" s="401">
        <v>4</v>
      </c>
      <c r="AA26" s="402"/>
      <c r="AB26" s="400"/>
      <c r="AC26" s="400"/>
      <c r="AD26" s="400"/>
      <c r="AE26" s="400"/>
      <c r="AF26" s="399"/>
      <c r="AG26" s="404"/>
      <c r="AH26" s="399"/>
      <c r="AI26" s="400"/>
      <c r="AJ26" s="399"/>
      <c r="AK26" s="402"/>
      <c r="AL26" s="355"/>
      <c r="AM26" s="399">
        <v>8</v>
      </c>
      <c r="AN26" s="400"/>
      <c r="AO26" s="401"/>
      <c r="AP26" s="353">
        <v>10</v>
      </c>
      <c r="AQ26" s="400"/>
      <c r="AR26" s="356"/>
    </row>
    <row r="27" spans="1:44">
      <c r="A27" s="109"/>
      <c r="B27" s="3" t="s">
        <v>508</v>
      </c>
      <c r="C27" s="3" t="s">
        <v>136</v>
      </c>
      <c r="D27" s="3" t="s">
        <v>55</v>
      </c>
      <c r="E27" s="62">
        <f t="shared" si="0"/>
        <v>21</v>
      </c>
      <c r="F27" s="430">
        <f t="shared" si="1"/>
        <v>20</v>
      </c>
      <c r="G27" s="427">
        <f t="shared" si="2"/>
        <v>20</v>
      </c>
      <c r="H27" s="20">
        <v>0</v>
      </c>
      <c r="I27" s="20">
        <v>0</v>
      </c>
      <c r="J27" s="18"/>
      <c r="K27" s="306">
        <v>0</v>
      </c>
      <c r="L27" s="238">
        <v>0</v>
      </c>
      <c r="M27" s="307">
        <v>0</v>
      </c>
      <c r="N27" s="308">
        <f t="shared" si="3"/>
        <v>0</v>
      </c>
      <c r="O27" s="309">
        <f t="shared" si="4"/>
        <v>21</v>
      </c>
      <c r="P27" s="310">
        <f t="shared" si="5"/>
        <v>0</v>
      </c>
      <c r="Q27" s="311"/>
      <c r="R27" s="312"/>
      <c r="S27" s="313"/>
      <c r="T27" s="314"/>
      <c r="U27" s="313"/>
      <c r="V27" s="58"/>
      <c r="W27" s="107"/>
      <c r="X27" s="313"/>
      <c r="Y27" s="176"/>
      <c r="Z27" s="314"/>
      <c r="AA27" s="176"/>
      <c r="AB27" s="313"/>
      <c r="AC27" s="313"/>
      <c r="AD27" s="313">
        <v>15</v>
      </c>
      <c r="AE27" s="313"/>
      <c r="AF27" s="312"/>
      <c r="AG27" s="316"/>
      <c r="AH27" s="312"/>
      <c r="AI27" s="313"/>
      <c r="AJ27" s="312"/>
      <c r="AK27" s="176"/>
      <c r="AL27" s="3"/>
      <c r="AM27" s="312"/>
      <c r="AN27" s="313"/>
      <c r="AO27" s="314"/>
      <c r="AP27" s="59"/>
      <c r="AQ27" s="313">
        <v>6</v>
      </c>
      <c r="AR27" s="317"/>
    </row>
    <row r="28" spans="1:44">
      <c r="A28" s="109"/>
      <c r="B28" s="16" t="s">
        <v>573</v>
      </c>
      <c r="C28" s="16" t="s">
        <v>574</v>
      </c>
      <c r="D28" s="16" t="s">
        <v>338</v>
      </c>
      <c r="E28" s="62">
        <f t="shared" si="0"/>
        <v>20</v>
      </c>
      <c r="F28" s="690">
        <f t="shared" si="1"/>
        <v>32</v>
      </c>
      <c r="G28" s="427">
        <f t="shared" si="2"/>
        <v>12</v>
      </c>
      <c r="H28" s="20">
        <v>0</v>
      </c>
      <c r="I28" s="20">
        <v>0</v>
      </c>
      <c r="J28" s="18"/>
      <c r="K28" s="306">
        <v>12</v>
      </c>
      <c r="L28" s="238">
        <v>0</v>
      </c>
      <c r="M28" s="307">
        <v>0</v>
      </c>
      <c r="N28" s="308">
        <f t="shared" si="3"/>
        <v>20</v>
      </c>
      <c r="O28" s="309">
        <f t="shared" si="4"/>
        <v>0</v>
      </c>
      <c r="P28" s="310">
        <f t="shared" si="5"/>
        <v>0</v>
      </c>
      <c r="Q28" s="311"/>
      <c r="R28" s="312"/>
      <c r="S28" s="313"/>
      <c r="T28" s="314"/>
      <c r="U28" s="313"/>
      <c r="V28" s="58"/>
      <c r="W28" s="107"/>
      <c r="X28" s="313"/>
      <c r="Y28" s="176"/>
      <c r="Z28" s="314"/>
      <c r="AA28" s="176"/>
      <c r="AB28" s="313"/>
      <c r="AC28" s="313"/>
      <c r="AD28" s="313"/>
      <c r="AE28" s="314"/>
      <c r="AF28" s="312"/>
      <c r="AG28" s="316"/>
      <c r="AH28" s="312"/>
      <c r="AI28" s="313">
        <v>20</v>
      </c>
      <c r="AJ28" s="312"/>
      <c r="AK28" s="176"/>
      <c r="AL28" s="3"/>
      <c r="AM28" s="312"/>
      <c r="AN28" s="313"/>
      <c r="AO28" s="314"/>
      <c r="AP28" s="59"/>
      <c r="AQ28" s="313"/>
      <c r="AR28" s="317"/>
    </row>
    <row r="29" spans="1:44">
      <c r="A29" s="538"/>
      <c r="B29" s="16" t="s">
        <v>341</v>
      </c>
      <c r="C29" s="16" t="s">
        <v>568</v>
      </c>
      <c r="D29" s="521" t="s">
        <v>45</v>
      </c>
      <c r="E29" s="522">
        <f t="shared" si="0"/>
        <v>20</v>
      </c>
      <c r="F29" s="539">
        <f t="shared" si="1"/>
        <v>20</v>
      </c>
      <c r="G29" s="427">
        <f t="shared" si="2"/>
        <v>20</v>
      </c>
      <c r="H29" s="523"/>
      <c r="I29" s="523"/>
      <c r="J29" s="524"/>
      <c r="K29" s="525"/>
      <c r="L29" s="526"/>
      <c r="M29" s="527"/>
      <c r="N29" s="528">
        <f t="shared" si="3"/>
        <v>0</v>
      </c>
      <c r="O29" s="529">
        <f t="shared" si="4"/>
        <v>20</v>
      </c>
      <c r="P29" s="530">
        <f t="shared" si="5"/>
        <v>0</v>
      </c>
      <c r="Q29" s="531"/>
      <c r="R29" s="532"/>
      <c r="S29" s="533"/>
      <c r="T29" s="534"/>
      <c r="U29" s="533"/>
      <c r="V29" s="540"/>
      <c r="W29" s="541"/>
      <c r="X29" s="533"/>
      <c r="Y29" s="535"/>
      <c r="Z29" s="534"/>
      <c r="AA29" s="535"/>
      <c r="AB29" s="533"/>
      <c r="AC29" s="533"/>
      <c r="AD29" s="533"/>
      <c r="AE29" s="533"/>
      <c r="AF29" s="532"/>
      <c r="AG29" s="536"/>
      <c r="AH29" s="532"/>
      <c r="AI29" s="533"/>
      <c r="AJ29" s="532"/>
      <c r="AK29" s="535"/>
      <c r="AL29" s="542"/>
      <c r="AM29" s="532"/>
      <c r="AN29" s="533"/>
      <c r="AO29" s="534"/>
      <c r="AP29" s="546"/>
      <c r="AQ29" s="533">
        <v>20</v>
      </c>
      <c r="AR29" s="537"/>
    </row>
    <row r="30" spans="1:44">
      <c r="A30" s="109"/>
      <c r="B30" s="16" t="s">
        <v>290</v>
      </c>
      <c r="C30" s="16" t="s">
        <v>76</v>
      </c>
      <c r="D30" s="16" t="s">
        <v>20</v>
      </c>
      <c r="E30" s="62">
        <f t="shared" si="0"/>
        <v>15</v>
      </c>
      <c r="F30" s="430">
        <f t="shared" si="1"/>
        <v>9</v>
      </c>
      <c r="G30" s="427">
        <f t="shared" si="2"/>
        <v>0</v>
      </c>
      <c r="H30" s="20">
        <v>0</v>
      </c>
      <c r="I30" s="20">
        <v>0</v>
      </c>
      <c r="J30" s="18">
        <v>0</v>
      </c>
      <c r="K30" s="306">
        <v>0</v>
      </c>
      <c r="L30" s="238">
        <v>0</v>
      </c>
      <c r="M30" s="307">
        <v>0</v>
      </c>
      <c r="N30" s="308">
        <f t="shared" si="3"/>
        <v>9</v>
      </c>
      <c r="O30" s="309">
        <f t="shared" si="4"/>
        <v>0</v>
      </c>
      <c r="P30" s="310">
        <f t="shared" si="5"/>
        <v>6</v>
      </c>
      <c r="Q30" s="311"/>
      <c r="R30" s="312"/>
      <c r="S30" s="313"/>
      <c r="T30" s="314"/>
      <c r="U30" s="313"/>
      <c r="V30" s="58">
        <v>7</v>
      </c>
      <c r="W30" s="107">
        <v>6</v>
      </c>
      <c r="X30" s="313"/>
      <c r="Y30" s="176"/>
      <c r="Z30" s="314">
        <v>2</v>
      </c>
      <c r="AA30" s="176"/>
      <c r="AB30" s="313"/>
      <c r="AC30" s="313"/>
      <c r="AD30" s="313"/>
      <c r="AE30" s="313"/>
      <c r="AF30" s="312"/>
      <c r="AG30" s="316"/>
      <c r="AH30" s="312"/>
      <c r="AI30" s="313"/>
      <c r="AJ30" s="312"/>
      <c r="AK30" s="176"/>
      <c r="AL30" s="3"/>
      <c r="AM30" s="312"/>
      <c r="AN30" s="313"/>
      <c r="AO30" s="314"/>
      <c r="AP30" s="59"/>
      <c r="AQ30" s="313"/>
      <c r="AR30" s="317"/>
    </row>
    <row r="31" spans="1:44">
      <c r="A31" s="538"/>
      <c r="B31" s="16" t="s">
        <v>420</v>
      </c>
      <c r="C31" s="16" t="s">
        <v>691</v>
      </c>
      <c r="D31" s="521" t="s">
        <v>47</v>
      </c>
      <c r="E31" s="522">
        <f t="shared" si="0"/>
        <v>15</v>
      </c>
      <c r="F31" s="539">
        <f t="shared" si="1"/>
        <v>15</v>
      </c>
      <c r="G31" s="427">
        <f t="shared" si="2"/>
        <v>15</v>
      </c>
      <c r="H31" s="523"/>
      <c r="I31" s="523"/>
      <c r="J31" s="524"/>
      <c r="K31" s="525"/>
      <c r="L31" s="526"/>
      <c r="M31" s="527"/>
      <c r="N31" s="528">
        <f t="shared" si="3"/>
        <v>0</v>
      </c>
      <c r="O31" s="529">
        <f t="shared" si="4"/>
        <v>15</v>
      </c>
      <c r="P31" s="530">
        <f t="shared" si="5"/>
        <v>0</v>
      </c>
      <c r="Q31" s="531"/>
      <c r="R31" s="532"/>
      <c r="S31" s="533"/>
      <c r="T31" s="534"/>
      <c r="U31" s="533"/>
      <c r="V31" s="540"/>
      <c r="W31" s="541"/>
      <c r="X31" s="533"/>
      <c r="Y31" s="535"/>
      <c r="Z31" s="534"/>
      <c r="AA31" s="535"/>
      <c r="AB31" s="533"/>
      <c r="AC31" s="533"/>
      <c r="AD31" s="533"/>
      <c r="AE31" s="533"/>
      <c r="AF31" s="532"/>
      <c r="AG31" s="536"/>
      <c r="AH31" s="532"/>
      <c r="AI31" s="533"/>
      <c r="AJ31" s="532"/>
      <c r="AK31" s="535"/>
      <c r="AL31" s="542"/>
      <c r="AM31" s="532"/>
      <c r="AN31" s="533"/>
      <c r="AO31" s="534"/>
      <c r="AP31" s="546"/>
      <c r="AQ31" s="533"/>
      <c r="AR31" s="537">
        <v>15</v>
      </c>
    </row>
    <row r="32" spans="1:44">
      <c r="A32" s="425"/>
      <c r="B32" s="16" t="s">
        <v>480</v>
      </c>
      <c r="C32" s="16" t="s">
        <v>481</v>
      </c>
      <c r="D32" s="342" t="s">
        <v>16</v>
      </c>
      <c r="E32" s="423">
        <f t="shared" si="0"/>
        <v>14</v>
      </c>
      <c r="F32" s="426">
        <f t="shared" si="1"/>
        <v>14</v>
      </c>
      <c r="G32" s="427">
        <f t="shared" si="2"/>
        <v>0</v>
      </c>
      <c r="H32" s="347"/>
      <c r="I32" s="347"/>
      <c r="J32" s="393"/>
      <c r="K32" s="394"/>
      <c r="L32" s="395"/>
      <c r="M32" s="396"/>
      <c r="N32" s="397">
        <f t="shared" si="3"/>
        <v>14</v>
      </c>
      <c r="O32" s="398">
        <f t="shared" si="4"/>
        <v>0</v>
      </c>
      <c r="P32" s="409">
        <f t="shared" si="5"/>
        <v>0</v>
      </c>
      <c r="Q32" s="410"/>
      <c r="R32" s="399"/>
      <c r="S32" s="400"/>
      <c r="T32" s="401"/>
      <c r="U32" s="400"/>
      <c r="V32" s="352"/>
      <c r="W32" s="354"/>
      <c r="X32" s="400"/>
      <c r="Y32" s="402"/>
      <c r="Z32" s="401"/>
      <c r="AA32" s="402"/>
      <c r="AB32" s="400"/>
      <c r="AC32" s="400">
        <v>6</v>
      </c>
      <c r="AD32" s="400"/>
      <c r="AE32" s="400"/>
      <c r="AF32" s="399"/>
      <c r="AG32" s="404"/>
      <c r="AH32" s="399">
        <v>8</v>
      </c>
      <c r="AI32" s="400"/>
      <c r="AJ32" s="399"/>
      <c r="AK32" s="402"/>
      <c r="AL32" s="355"/>
      <c r="AM32" s="399"/>
      <c r="AN32" s="400"/>
      <c r="AO32" s="401"/>
      <c r="AP32" s="353"/>
      <c r="AQ32" s="400"/>
      <c r="AR32" s="356"/>
    </row>
    <row r="33" spans="1:44">
      <c r="A33" s="425"/>
      <c r="B33" s="16" t="s">
        <v>463</v>
      </c>
      <c r="C33" s="16" t="s">
        <v>464</v>
      </c>
      <c r="D33" s="16" t="s">
        <v>37</v>
      </c>
      <c r="E33" s="423">
        <f t="shared" si="0"/>
        <v>12</v>
      </c>
      <c r="F33" s="426">
        <f t="shared" si="1"/>
        <v>12</v>
      </c>
      <c r="G33" s="427">
        <f t="shared" si="2"/>
        <v>4</v>
      </c>
      <c r="H33" s="347"/>
      <c r="I33" s="347"/>
      <c r="J33" s="393"/>
      <c r="K33" s="394"/>
      <c r="L33" s="395"/>
      <c r="M33" s="396"/>
      <c r="N33" s="397">
        <f t="shared" si="3"/>
        <v>8</v>
      </c>
      <c r="O33" s="398">
        <f t="shared" si="4"/>
        <v>4</v>
      </c>
      <c r="P33" s="409">
        <f t="shared" si="5"/>
        <v>0</v>
      </c>
      <c r="Q33" s="410"/>
      <c r="R33" s="399"/>
      <c r="S33" s="400"/>
      <c r="T33" s="401"/>
      <c r="U33" s="400"/>
      <c r="V33" s="352"/>
      <c r="W33" s="354"/>
      <c r="X33" s="400"/>
      <c r="Y33" s="402"/>
      <c r="Z33" s="401"/>
      <c r="AA33" s="402"/>
      <c r="AB33" s="400">
        <v>4</v>
      </c>
      <c r="AC33" s="400">
        <v>8</v>
      </c>
      <c r="AD33" s="400"/>
      <c r="AE33" s="400"/>
      <c r="AF33" s="399"/>
      <c r="AG33" s="404"/>
      <c r="AH33" s="399"/>
      <c r="AI33" s="400"/>
      <c r="AJ33" s="399"/>
      <c r="AK33" s="402"/>
      <c r="AL33" s="355"/>
      <c r="AM33" s="399"/>
      <c r="AN33" s="400"/>
      <c r="AO33" s="401"/>
      <c r="AP33" s="353"/>
      <c r="AQ33" s="400"/>
      <c r="AR33" s="356"/>
    </row>
    <row r="34" spans="1:44">
      <c r="A34" s="425"/>
      <c r="B34" s="16" t="s">
        <v>509</v>
      </c>
      <c r="C34" s="16" t="s">
        <v>152</v>
      </c>
      <c r="D34" s="342" t="s">
        <v>41</v>
      </c>
      <c r="E34" s="423">
        <f t="shared" ref="E34:E52" si="6">SUM(N34,O34,P34)</f>
        <v>12</v>
      </c>
      <c r="F34" s="426">
        <f t="shared" ref="F34:F52" si="7">SUM(G34,H34,I34,J34,L34,N34)</f>
        <v>12</v>
      </c>
      <c r="G34" s="427">
        <f t="shared" ref="G34:G52" si="8">+IF(SUM(K34,M34,O34)&gt;20,20,SUM(K34,M34,O34))</f>
        <v>12</v>
      </c>
      <c r="H34" s="347"/>
      <c r="I34" s="347"/>
      <c r="J34" s="393"/>
      <c r="K34" s="394"/>
      <c r="L34" s="395"/>
      <c r="M34" s="396"/>
      <c r="N34" s="397">
        <f t="shared" ref="N34:N52" si="9">SUM(Q34,S34,U34, V34,X34,Z34,AC34,AE34,AF34,AH34,AI34,AJ34,AL34,AN34,AP34)</f>
        <v>0</v>
      </c>
      <c r="O34" s="398">
        <f t="shared" ref="O34:O52" si="10">SUM(R34,Y34,AB34,AD34,AG34,AM34,AQ34,AR34)</f>
        <v>12</v>
      </c>
      <c r="P34" s="409">
        <f t="shared" ref="P34:P52" si="11">SUM(T34,W34,AA34,AK34,AO34)</f>
        <v>0</v>
      </c>
      <c r="Q34" s="410"/>
      <c r="R34" s="399"/>
      <c r="S34" s="400"/>
      <c r="T34" s="401"/>
      <c r="U34" s="400"/>
      <c r="V34" s="352"/>
      <c r="W34" s="354"/>
      <c r="X34" s="400"/>
      <c r="Y34" s="402"/>
      <c r="Z34" s="401"/>
      <c r="AA34" s="402"/>
      <c r="AB34" s="400"/>
      <c r="AC34" s="400"/>
      <c r="AD34" s="400">
        <v>12</v>
      </c>
      <c r="AE34" s="400"/>
      <c r="AF34" s="399"/>
      <c r="AG34" s="404"/>
      <c r="AH34" s="399"/>
      <c r="AI34" s="400"/>
      <c r="AJ34" s="399"/>
      <c r="AK34" s="402"/>
      <c r="AL34" s="355"/>
      <c r="AM34" s="399"/>
      <c r="AN34" s="400"/>
      <c r="AO34" s="401"/>
      <c r="AP34" s="353"/>
      <c r="AQ34" s="400"/>
      <c r="AR34" s="356"/>
    </row>
    <row r="35" spans="1:44">
      <c r="A35" s="425"/>
      <c r="B35" s="16" t="s">
        <v>612</v>
      </c>
      <c r="C35" s="16" t="s">
        <v>613</v>
      </c>
      <c r="D35" s="342" t="s">
        <v>565</v>
      </c>
      <c r="E35" s="423">
        <f t="shared" si="6"/>
        <v>12</v>
      </c>
      <c r="F35" s="577">
        <f t="shared" si="7"/>
        <v>12</v>
      </c>
      <c r="G35" s="427">
        <f t="shared" si="8"/>
        <v>0</v>
      </c>
      <c r="H35" s="347"/>
      <c r="I35" s="347"/>
      <c r="J35" s="393"/>
      <c r="K35" s="394"/>
      <c r="L35" s="395"/>
      <c r="M35" s="396"/>
      <c r="N35" s="397">
        <f t="shared" si="9"/>
        <v>12</v>
      </c>
      <c r="O35" s="398">
        <f t="shared" si="10"/>
        <v>0</v>
      </c>
      <c r="P35" s="409">
        <f t="shared" si="11"/>
        <v>0</v>
      </c>
      <c r="Q35" s="410"/>
      <c r="R35" s="399"/>
      <c r="S35" s="400"/>
      <c r="T35" s="401"/>
      <c r="U35" s="400"/>
      <c r="V35" s="352"/>
      <c r="W35" s="354"/>
      <c r="X35" s="400"/>
      <c r="Y35" s="402"/>
      <c r="Z35" s="401"/>
      <c r="AA35" s="402"/>
      <c r="AB35" s="400"/>
      <c r="AC35" s="400"/>
      <c r="AD35" s="400"/>
      <c r="AE35" s="400"/>
      <c r="AF35" s="399"/>
      <c r="AG35" s="404"/>
      <c r="AH35" s="312" t="s">
        <v>624</v>
      </c>
      <c r="AI35" s="400"/>
      <c r="AJ35" s="399"/>
      <c r="AK35" s="402"/>
      <c r="AL35" s="355">
        <v>12</v>
      </c>
      <c r="AM35" s="399"/>
      <c r="AN35" s="400"/>
      <c r="AO35" s="401"/>
      <c r="AP35" s="353"/>
      <c r="AQ35" s="400"/>
      <c r="AR35" s="356"/>
    </row>
    <row r="36" spans="1:44">
      <c r="A36" s="109"/>
      <c r="B36" s="16" t="s">
        <v>458</v>
      </c>
      <c r="C36" s="16" t="s">
        <v>459</v>
      </c>
      <c r="D36" s="16" t="s">
        <v>60</v>
      </c>
      <c r="E36" s="62">
        <f t="shared" si="6"/>
        <v>12</v>
      </c>
      <c r="F36" s="430">
        <f t="shared" si="7"/>
        <v>12</v>
      </c>
      <c r="G36" s="427">
        <f t="shared" si="8"/>
        <v>12</v>
      </c>
      <c r="H36" s="20">
        <v>0</v>
      </c>
      <c r="I36" s="20">
        <v>0</v>
      </c>
      <c r="J36" s="18"/>
      <c r="K36" s="306">
        <v>0</v>
      </c>
      <c r="L36" s="238">
        <v>0</v>
      </c>
      <c r="M36" s="307">
        <v>0</v>
      </c>
      <c r="N36" s="308">
        <f t="shared" si="9"/>
        <v>0</v>
      </c>
      <c r="O36" s="309">
        <f t="shared" si="10"/>
        <v>12</v>
      </c>
      <c r="P36" s="310">
        <f t="shared" si="11"/>
        <v>0</v>
      </c>
      <c r="Q36" s="311"/>
      <c r="R36" s="312"/>
      <c r="S36" s="313"/>
      <c r="T36" s="314"/>
      <c r="U36" s="313"/>
      <c r="V36" s="58"/>
      <c r="W36" s="107"/>
      <c r="X36" s="313"/>
      <c r="Y36" s="176"/>
      <c r="Z36" s="314"/>
      <c r="AA36" s="176"/>
      <c r="AB36" s="313">
        <v>10</v>
      </c>
      <c r="AC36" s="313"/>
      <c r="AD36" s="313"/>
      <c r="AE36" s="314"/>
      <c r="AF36" s="312"/>
      <c r="AG36" s="316"/>
      <c r="AH36" s="312"/>
      <c r="AI36" s="313"/>
      <c r="AJ36" s="312"/>
      <c r="AK36" s="176"/>
      <c r="AL36" s="3"/>
      <c r="AM36" s="312"/>
      <c r="AN36" s="313"/>
      <c r="AO36" s="314"/>
      <c r="AP36" s="59"/>
      <c r="AQ36" s="313">
        <v>2</v>
      </c>
      <c r="AR36" s="317"/>
    </row>
    <row r="37" spans="1:44">
      <c r="A37" s="60"/>
      <c r="B37" s="16" t="s">
        <v>127</v>
      </c>
      <c r="C37" s="16" t="s">
        <v>128</v>
      </c>
      <c r="D37" s="16" t="s">
        <v>129</v>
      </c>
      <c r="E37" s="62">
        <f t="shared" si="6"/>
        <v>12</v>
      </c>
      <c r="F37" s="430">
        <f t="shared" si="7"/>
        <v>30</v>
      </c>
      <c r="G37" s="427">
        <f t="shared" si="8"/>
        <v>20</v>
      </c>
      <c r="H37" s="20">
        <v>0</v>
      </c>
      <c r="I37" s="20">
        <v>0</v>
      </c>
      <c r="J37" s="18">
        <v>10</v>
      </c>
      <c r="K37" s="306">
        <v>22</v>
      </c>
      <c r="L37" s="238">
        <v>0</v>
      </c>
      <c r="M37" s="307">
        <v>0</v>
      </c>
      <c r="N37" s="308">
        <f t="shared" si="9"/>
        <v>0</v>
      </c>
      <c r="O37" s="309">
        <f t="shared" si="10"/>
        <v>12</v>
      </c>
      <c r="P37" s="310">
        <f t="shared" si="11"/>
        <v>0</v>
      </c>
      <c r="Q37" s="311"/>
      <c r="R37" s="312">
        <v>2</v>
      </c>
      <c r="S37" s="313"/>
      <c r="T37" s="314"/>
      <c r="U37" s="313"/>
      <c r="V37" s="58"/>
      <c r="W37" s="107"/>
      <c r="X37" s="313"/>
      <c r="Y37" s="176"/>
      <c r="Z37" s="314"/>
      <c r="AA37" s="176"/>
      <c r="AB37" s="313"/>
      <c r="AC37" s="313"/>
      <c r="AD37" s="313"/>
      <c r="AE37" s="313"/>
      <c r="AF37" s="312"/>
      <c r="AG37" s="316"/>
      <c r="AH37" s="312"/>
      <c r="AI37" s="313"/>
      <c r="AJ37" s="312"/>
      <c r="AK37" s="176"/>
      <c r="AL37" s="3"/>
      <c r="AM37" s="312"/>
      <c r="AN37" s="313"/>
      <c r="AO37" s="314"/>
      <c r="AP37" s="59"/>
      <c r="AQ37" s="313">
        <v>10</v>
      </c>
      <c r="AR37" s="317"/>
    </row>
    <row r="38" spans="1:44">
      <c r="A38" s="425"/>
      <c r="B38" s="16" t="s">
        <v>669</v>
      </c>
      <c r="C38" s="16" t="s">
        <v>670</v>
      </c>
      <c r="D38" s="16" t="s">
        <v>34</v>
      </c>
      <c r="E38" s="423">
        <f t="shared" si="6"/>
        <v>12</v>
      </c>
      <c r="F38" s="577">
        <f t="shared" si="7"/>
        <v>26</v>
      </c>
      <c r="G38" s="427">
        <f t="shared" si="8"/>
        <v>0</v>
      </c>
      <c r="H38" s="347"/>
      <c r="I38" s="347"/>
      <c r="J38" s="393">
        <v>14</v>
      </c>
      <c r="K38" s="394"/>
      <c r="L38" s="395"/>
      <c r="M38" s="396"/>
      <c r="N38" s="397">
        <f t="shared" si="9"/>
        <v>12</v>
      </c>
      <c r="O38" s="398">
        <f t="shared" si="10"/>
        <v>0</v>
      </c>
      <c r="P38" s="409">
        <f t="shared" si="11"/>
        <v>0</v>
      </c>
      <c r="Q38" s="410"/>
      <c r="R38" s="399"/>
      <c r="S38" s="400"/>
      <c r="T38" s="401"/>
      <c r="U38" s="400"/>
      <c r="V38" s="352"/>
      <c r="W38" s="354"/>
      <c r="X38" s="400"/>
      <c r="Y38" s="402"/>
      <c r="Z38" s="401"/>
      <c r="AA38" s="402"/>
      <c r="AB38" s="400"/>
      <c r="AC38" s="400"/>
      <c r="AD38" s="400"/>
      <c r="AE38" s="400"/>
      <c r="AF38" s="399"/>
      <c r="AG38" s="404"/>
      <c r="AH38" s="399"/>
      <c r="AI38" s="400"/>
      <c r="AJ38" s="399"/>
      <c r="AK38" s="402"/>
      <c r="AL38" s="355"/>
      <c r="AM38" s="399"/>
      <c r="AN38" s="365"/>
      <c r="AO38" s="479"/>
      <c r="AP38" s="353">
        <v>12</v>
      </c>
      <c r="AQ38" s="365"/>
      <c r="AR38" s="356"/>
    </row>
    <row r="39" spans="1:44">
      <c r="A39" s="109"/>
      <c r="B39" s="16" t="s">
        <v>124</v>
      </c>
      <c r="C39" s="16" t="s">
        <v>33</v>
      </c>
      <c r="D39" s="16" t="s">
        <v>125</v>
      </c>
      <c r="E39" s="62">
        <f t="shared" si="6"/>
        <v>12</v>
      </c>
      <c r="F39" s="430">
        <f t="shared" si="7"/>
        <v>44</v>
      </c>
      <c r="G39" s="427">
        <f t="shared" si="8"/>
        <v>0</v>
      </c>
      <c r="H39" s="20">
        <v>0</v>
      </c>
      <c r="I39" s="20">
        <v>0</v>
      </c>
      <c r="J39" s="18">
        <v>32</v>
      </c>
      <c r="K39" s="306"/>
      <c r="L39" s="238">
        <v>0</v>
      </c>
      <c r="M39" s="307">
        <v>0</v>
      </c>
      <c r="N39" s="308">
        <f t="shared" si="9"/>
        <v>12</v>
      </c>
      <c r="O39" s="309">
        <f t="shared" si="10"/>
        <v>0</v>
      </c>
      <c r="P39" s="310">
        <f t="shared" si="11"/>
        <v>0</v>
      </c>
      <c r="Q39" s="311"/>
      <c r="R39" s="312"/>
      <c r="S39" s="313"/>
      <c r="T39" s="314"/>
      <c r="U39" s="313"/>
      <c r="V39" s="58"/>
      <c r="W39" s="107"/>
      <c r="X39" s="313"/>
      <c r="Y39" s="176"/>
      <c r="Z39" s="314"/>
      <c r="AA39" s="176"/>
      <c r="AB39" s="313"/>
      <c r="AC39" s="313"/>
      <c r="AD39" s="313"/>
      <c r="AE39" s="313">
        <v>8</v>
      </c>
      <c r="AF39" s="312"/>
      <c r="AG39" s="316"/>
      <c r="AH39" s="312"/>
      <c r="AI39" s="313"/>
      <c r="AJ39" s="312"/>
      <c r="AK39" s="176"/>
      <c r="AL39" s="3"/>
      <c r="AM39" s="312"/>
      <c r="AN39" s="53">
        <v>4</v>
      </c>
      <c r="AO39" s="195"/>
      <c r="AP39" s="59"/>
      <c r="AQ39" s="53"/>
      <c r="AR39" s="317"/>
    </row>
    <row r="40" spans="1:44">
      <c r="A40" s="425"/>
      <c r="B40" s="16" t="s">
        <v>548</v>
      </c>
      <c r="C40" s="16" t="s">
        <v>549</v>
      </c>
      <c r="D40" s="342" t="s">
        <v>55</v>
      </c>
      <c r="E40" s="423">
        <f t="shared" si="6"/>
        <v>10</v>
      </c>
      <c r="F40" s="426">
        <f t="shared" si="7"/>
        <v>30</v>
      </c>
      <c r="G40" s="427">
        <f t="shared" si="8"/>
        <v>0</v>
      </c>
      <c r="H40" s="347"/>
      <c r="I40" s="347"/>
      <c r="J40" s="393">
        <v>20</v>
      </c>
      <c r="K40" s="394"/>
      <c r="L40" s="395"/>
      <c r="M40" s="396"/>
      <c r="N40" s="397">
        <f t="shared" si="9"/>
        <v>10</v>
      </c>
      <c r="O40" s="398">
        <f t="shared" si="10"/>
        <v>0</v>
      </c>
      <c r="P40" s="409">
        <f t="shared" si="11"/>
        <v>0</v>
      </c>
      <c r="Q40" s="410"/>
      <c r="R40" s="399"/>
      <c r="S40" s="400"/>
      <c r="T40" s="401"/>
      <c r="U40" s="400"/>
      <c r="V40" s="352"/>
      <c r="W40" s="354"/>
      <c r="X40" s="400"/>
      <c r="Y40" s="402"/>
      <c r="Z40" s="401"/>
      <c r="AA40" s="402"/>
      <c r="AB40" s="400"/>
      <c r="AC40" s="400"/>
      <c r="AD40" s="400"/>
      <c r="AE40" s="400"/>
      <c r="AF40" s="399"/>
      <c r="AG40" s="404"/>
      <c r="AH40" s="399">
        <v>10</v>
      </c>
      <c r="AI40" s="400"/>
      <c r="AJ40" s="399"/>
      <c r="AK40" s="402"/>
      <c r="AL40" s="355"/>
      <c r="AM40" s="399"/>
      <c r="AN40" s="365"/>
      <c r="AO40" s="479"/>
      <c r="AP40" s="353"/>
      <c r="AQ40" s="365"/>
      <c r="AR40" s="356"/>
    </row>
    <row r="41" spans="1:44">
      <c r="A41" s="109"/>
      <c r="B41" s="16" t="s">
        <v>460</v>
      </c>
      <c r="C41" s="16" t="s">
        <v>461</v>
      </c>
      <c r="D41" s="16" t="s">
        <v>277</v>
      </c>
      <c r="E41" s="62">
        <f t="shared" si="6"/>
        <v>8</v>
      </c>
      <c r="F41" s="430">
        <f t="shared" si="7"/>
        <v>8</v>
      </c>
      <c r="G41" s="427">
        <f t="shared" si="8"/>
        <v>8</v>
      </c>
      <c r="H41" s="20">
        <v>0</v>
      </c>
      <c r="I41" s="20">
        <v>0</v>
      </c>
      <c r="J41" s="18"/>
      <c r="K41" s="306">
        <v>0</v>
      </c>
      <c r="L41" s="238">
        <v>0</v>
      </c>
      <c r="M41" s="307">
        <v>0</v>
      </c>
      <c r="N41" s="308">
        <f t="shared" si="9"/>
        <v>0</v>
      </c>
      <c r="O41" s="309">
        <f t="shared" si="10"/>
        <v>8</v>
      </c>
      <c r="P41" s="310">
        <f t="shared" si="11"/>
        <v>0</v>
      </c>
      <c r="Q41" s="311"/>
      <c r="R41" s="312"/>
      <c r="S41" s="313"/>
      <c r="T41" s="314"/>
      <c r="U41" s="313"/>
      <c r="V41" s="58"/>
      <c r="W41" s="107"/>
      <c r="X41" s="313"/>
      <c r="Y41" s="176"/>
      <c r="Z41" s="314"/>
      <c r="AA41" s="176"/>
      <c r="AB41" s="313">
        <v>8</v>
      </c>
      <c r="AC41" s="313"/>
      <c r="AD41" s="313"/>
      <c r="AE41" s="313"/>
      <c r="AF41" s="312"/>
      <c r="AG41" s="316"/>
      <c r="AH41" s="312"/>
      <c r="AI41" s="313"/>
      <c r="AJ41" s="312"/>
      <c r="AK41" s="176"/>
      <c r="AL41" s="3"/>
      <c r="AM41" s="312"/>
      <c r="AN41" s="53"/>
      <c r="AO41" s="195"/>
      <c r="AP41" s="59"/>
      <c r="AQ41" s="53"/>
      <c r="AR41" s="317"/>
    </row>
    <row r="42" spans="1:44">
      <c r="A42" s="109"/>
      <c r="B42" s="16" t="s">
        <v>137</v>
      </c>
      <c r="C42" s="16" t="s">
        <v>46</v>
      </c>
      <c r="D42" s="16" t="s">
        <v>22</v>
      </c>
      <c r="E42" s="62">
        <f t="shared" si="6"/>
        <v>7</v>
      </c>
      <c r="F42" s="430">
        <f t="shared" si="7"/>
        <v>3</v>
      </c>
      <c r="G42" s="427">
        <f t="shared" si="8"/>
        <v>0</v>
      </c>
      <c r="H42" s="20">
        <v>0</v>
      </c>
      <c r="I42" s="20">
        <v>0</v>
      </c>
      <c r="J42" s="18">
        <v>0</v>
      </c>
      <c r="K42" s="306">
        <v>0</v>
      </c>
      <c r="L42" s="238">
        <v>0</v>
      </c>
      <c r="M42" s="307">
        <v>0</v>
      </c>
      <c r="N42" s="308">
        <f t="shared" si="9"/>
        <v>3</v>
      </c>
      <c r="O42" s="309">
        <f t="shared" si="10"/>
        <v>0</v>
      </c>
      <c r="P42" s="310">
        <f t="shared" si="11"/>
        <v>4</v>
      </c>
      <c r="Q42" s="311"/>
      <c r="R42" s="312"/>
      <c r="S42" s="313"/>
      <c r="T42" s="314"/>
      <c r="U42" s="313"/>
      <c r="V42" s="58">
        <v>3</v>
      </c>
      <c r="W42" s="107">
        <v>4</v>
      </c>
      <c r="X42" s="313"/>
      <c r="Y42" s="176"/>
      <c r="Z42" s="314"/>
      <c r="AA42" s="176"/>
      <c r="AB42" s="313"/>
      <c r="AC42" s="313"/>
      <c r="AD42" s="313"/>
      <c r="AE42" s="314"/>
      <c r="AF42" s="312"/>
      <c r="AG42" s="316"/>
      <c r="AH42" s="312"/>
      <c r="AI42" s="313"/>
      <c r="AJ42" s="312"/>
      <c r="AK42" s="176"/>
      <c r="AL42" s="3"/>
      <c r="AM42" s="312"/>
      <c r="AN42" s="53"/>
      <c r="AO42" s="195"/>
      <c r="AP42" s="59"/>
      <c r="AQ42" s="53"/>
      <c r="AR42" s="317"/>
    </row>
    <row r="43" spans="1:44">
      <c r="A43" s="425"/>
      <c r="B43" s="16" t="s">
        <v>462</v>
      </c>
      <c r="C43" s="16" t="s">
        <v>393</v>
      </c>
      <c r="D43" s="342" t="s">
        <v>16</v>
      </c>
      <c r="E43" s="423">
        <f t="shared" si="6"/>
        <v>6</v>
      </c>
      <c r="F43" s="426">
        <f t="shared" si="7"/>
        <v>6</v>
      </c>
      <c r="G43" s="427">
        <f t="shared" si="8"/>
        <v>6</v>
      </c>
      <c r="H43" s="347"/>
      <c r="I43" s="347"/>
      <c r="J43" s="393"/>
      <c r="K43" s="394"/>
      <c r="L43" s="395"/>
      <c r="M43" s="396"/>
      <c r="N43" s="397">
        <f t="shared" si="9"/>
        <v>0</v>
      </c>
      <c r="O43" s="398">
        <f t="shared" si="10"/>
        <v>6</v>
      </c>
      <c r="P43" s="409">
        <f t="shared" si="11"/>
        <v>0</v>
      </c>
      <c r="Q43" s="410"/>
      <c r="R43" s="399"/>
      <c r="S43" s="400"/>
      <c r="T43" s="401"/>
      <c r="U43" s="400"/>
      <c r="V43" s="352"/>
      <c r="W43" s="354"/>
      <c r="X43" s="400"/>
      <c r="Y43" s="402"/>
      <c r="Z43" s="401"/>
      <c r="AA43" s="402"/>
      <c r="AB43" s="400">
        <v>6</v>
      </c>
      <c r="AC43" s="400"/>
      <c r="AD43" s="400"/>
      <c r="AE43" s="400"/>
      <c r="AF43" s="399"/>
      <c r="AG43" s="404"/>
      <c r="AH43" s="399"/>
      <c r="AI43" s="400"/>
      <c r="AJ43" s="399"/>
      <c r="AK43" s="402"/>
      <c r="AL43" s="355"/>
      <c r="AM43" s="399"/>
      <c r="AN43" s="365"/>
      <c r="AO43" s="479"/>
      <c r="AP43" s="353"/>
      <c r="AQ43" s="365"/>
      <c r="AR43" s="356"/>
    </row>
    <row r="44" spans="1:44">
      <c r="A44" s="538"/>
      <c r="B44" s="16" t="s">
        <v>625</v>
      </c>
      <c r="C44" s="16" t="s">
        <v>227</v>
      </c>
      <c r="D44" s="521" t="s">
        <v>144</v>
      </c>
      <c r="E44" s="522">
        <f t="shared" si="6"/>
        <v>4</v>
      </c>
      <c r="F44" s="539">
        <f t="shared" si="7"/>
        <v>4</v>
      </c>
      <c r="G44" s="427">
        <f t="shared" si="8"/>
        <v>4</v>
      </c>
      <c r="H44" s="523"/>
      <c r="I44" s="523"/>
      <c r="J44" s="524"/>
      <c r="K44" s="525"/>
      <c r="L44" s="526"/>
      <c r="M44" s="527"/>
      <c r="N44" s="528">
        <f t="shared" si="9"/>
        <v>0</v>
      </c>
      <c r="O44" s="529">
        <f t="shared" si="10"/>
        <v>4</v>
      </c>
      <c r="P44" s="530">
        <f t="shared" si="11"/>
        <v>0</v>
      </c>
      <c r="Q44" s="531"/>
      <c r="R44" s="532"/>
      <c r="S44" s="533"/>
      <c r="T44" s="534"/>
      <c r="U44" s="533"/>
      <c r="V44" s="540"/>
      <c r="W44" s="541"/>
      <c r="X44" s="533"/>
      <c r="Y44" s="535"/>
      <c r="Z44" s="534"/>
      <c r="AA44" s="535"/>
      <c r="AB44" s="533"/>
      <c r="AC44" s="533"/>
      <c r="AD44" s="533"/>
      <c r="AE44" s="533"/>
      <c r="AF44" s="532"/>
      <c r="AG44" s="536"/>
      <c r="AH44" s="532"/>
      <c r="AI44" s="533"/>
      <c r="AJ44" s="532"/>
      <c r="AK44" s="535"/>
      <c r="AL44" s="542"/>
      <c r="AM44" s="532">
        <v>4</v>
      </c>
      <c r="AN44" s="544"/>
      <c r="AO44" s="545"/>
      <c r="AP44" s="546"/>
      <c r="AQ44" s="544"/>
      <c r="AR44" s="537"/>
    </row>
    <row r="45" spans="1:44">
      <c r="A45" s="425"/>
      <c r="B45" s="16" t="s">
        <v>523</v>
      </c>
      <c r="C45" s="16" t="s">
        <v>524</v>
      </c>
      <c r="D45" s="342"/>
      <c r="E45" s="423">
        <f t="shared" si="6"/>
        <v>4</v>
      </c>
      <c r="F45" s="426">
        <f t="shared" si="7"/>
        <v>28</v>
      </c>
      <c r="G45" s="427">
        <f t="shared" si="8"/>
        <v>0</v>
      </c>
      <c r="H45" s="347"/>
      <c r="I45" s="347"/>
      <c r="J45" s="393">
        <v>24</v>
      </c>
      <c r="K45" s="394"/>
      <c r="L45" s="395"/>
      <c r="M45" s="396"/>
      <c r="N45" s="397">
        <f t="shared" si="9"/>
        <v>4</v>
      </c>
      <c r="O45" s="398">
        <f t="shared" si="10"/>
        <v>0</v>
      </c>
      <c r="P45" s="409">
        <f t="shared" si="11"/>
        <v>0</v>
      </c>
      <c r="Q45" s="410"/>
      <c r="R45" s="399"/>
      <c r="S45" s="400"/>
      <c r="T45" s="401"/>
      <c r="U45" s="400"/>
      <c r="V45" s="352"/>
      <c r="W45" s="354"/>
      <c r="X45" s="400"/>
      <c r="Y45" s="402"/>
      <c r="Z45" s="401"/>
      <c r="AA45" s="402"/>
      <c r="AB45" s="400"/>
      <c r="AC45" s="400"/>
      <c r="AD45" s="400"/>
      <c r="AE45" s="400">
        <v>4</v>
      </c>
      <c r="AF45" s="399"/>
      <c r="AG45" s="404"/>
      <c r="AH45" s="399"/>
      <c r="AI45" s="400"/>
      <c r="AJ45" s="399"/>
      <c r="AK45" s="402"/>
      <c r="AL45" s="355"/>
      <c r="AM45" s="399"/>
      <c r="AN45" s="365"/>
      <c r="AO45" s="479"/>
      <c r="AP45" s="353"/>
      <c r="AQ45" s="365"/>
      <c r="AR45" s="356"/>
    </row>
    <row r="46" spans="1:44">
      <c r="A46" s="109"/>
      <c r="B46" s="16" t="s">
        <v>138</v>
      </c>
      <c r="C46" s="16" t="s">
        <v>139</v>
      </c>
      <c r="D46" s="16" t="s">
        <v>37</v>
      </c>
      <c r="E46" s="62">
        <f t="shared" si="6"/>
        <v>3</v>
      </c>
      <c r="F46" s="430">
        <f t="shared" si="7"/>
        <v>5</v>
      </c>
      <c r="G46" s="427">
        <f t="shared" si="8"/>
        <v>0</v>
      </c>
      <c r="H46" s="20">
        <v>0</v>
      </c>
      <c r="I46" s="20">
        <v>0</v>
      </c>
      <c r="J46" s="18">
        <v>2</v>
      </c>
      <c r="K46" s="306">
        <v>0</v>
      </c>
      <c r="L46" s="238">
        <v>0</v>
      </c>
      <c r="M46" s="307">
        <v>0</v>
      </c>
      <c r="N46" s="308">
        <f t="shared" si="9"/>
        <v>3</v>
      </c>
      <c r="O46" s="309">
        <f t="shared" si="10"/>
        <v>0</v>
      </c>
      <c r="P46" s="310">
        <f t="shared" si="11"/>
        <v>0</v>
      </c>
      <c r="Q46" s="311"/>
      <c r="R46" s="312"/>
      <c r="S46" s="313"/>
      <c r="T46" s="314"/>
      <c r="U46" s="313"/>
      <c r="V46" s="58">
        <v>3</v>
      </c>
      <c r="W46" s="107"/>
      <c r="X46" s="313"/>
      <c r="Y46" s="176"/>
      <c r="Z46" s="314"/>
      <c r="AA46" s="176"/>
      <c r="AB46" s="313"/>
      <c r="AC46" s="313"/>
      <c r="AD46" s="313"/>
      <c r="AE46" s="314"/>
      <c r="AF46" s="312"/>
      <c r="AG46" s="316"/>
      <c r="AH46" s="312"/>
      <c r="AI46" s="313"/>
      <c r="AJ46" s="312"/>
      <c r="AK46" s="176"/>
      <c r="AL46" s="3"/>
      <c r="AM46" s="52"/>
      <c r="AN46" s="53"/>
      <c r="AO46" s="195"/>
      <c r="AP46" s="59"/>
      <c r="AQ46" s="53"/>
      <c r="AR46" s="317"/>
    </row>
    <row r="47" spans="1:44">
      <c r="A47" s="109"/>
      <c r="B47" s="16" t="s">
        <v>149</v>
      </c>
      <c r="C47" s="16" t="s">
        <v>33</v>
      </c>
      <c r="D47" s="16" t="s">
        <v>22</v>
      </c>
      <c r="E47" s="62">
        <f t="shared" si="6"/>
        <v>2</v>
      </c>
      <c r="F47" s="430">
        <f t="shared" si="7"/>
        <v>6</v>
      </c>
      <c r="G47" s="427">
        <f t="shared" si="8"/>
        <v>0</v>
      </c>
      <c r="H47" s="20">
        <v>0</v>
      </c>
      <c r="I47" s="20">
        <v>0</v>
      </c>
      <c r="J47" s="18">
        <v>4</v>
      </c>
      <c r="K47" s="306">
        <v>0</v>
      </c>
      <c r="L47" s="238">
        <v>0</v>
      </c>
      <c r="M47" s="307">
        <v>0</v>
      </c>
      <c r="N47" s="308">
        <f t="shared" si="9"/>
        <v>2</v>
      </c>
      <c r="O47" s="309">
        <f t="shared" si="10"/>
        <v>0</v>
      </c>
      <c r="P47" s="310">
        <f t="shared" si="11"/>
        <v>0</v>
      </c>
      <c r="Q47" s="311">
        <v>2</v>
      </c>
      <c r="R47" s="312"/>
      <c r="S47" s="313"/>
      <c r="T47" s="314"/>
      <c r="U47" s="313"/>
      <c r="V47" s="58"/>
      <c r="W47" s="107"/>
      <c r="X47" s="313"/>
      <c r="Y47" s="176"/>
      <c r="Z47" s="314"/>
      <c r="AA47" s="176"/>
      <c r="AB47" s="313"/>
      <c r="AC47" s="313"/>
      <c r="AD47" s="313"/>
      <c r="AE47" s="314"/>
      <c r="AF47" s="312"/>
      <c r="AG47" s="316"/>
      <c r="AH47" s="312"/>
      <c r="AI47" s="313"/>
      <c r="AJ47" s="312"/>
      <c r="AK47" s="176"/>
      <c r="AL47" s="3"/>
      <c r="AM47" s="52"/>
      <c r="AN47" s="53"/>
      <c r="AO47" s="195"/>
      <c r="AP47" s="59"/>
      <c r="AQ47" s="53"/>
      <c r="AR47" s="317"/>
    </row>
    <row r="48" spans="1:44">
      <c r="A48" s="425"/>
      <c r="B48" s="16" t="s">
        <v>412</v>
      </c>
      <c r="C48" s="16" t="s">
        <v>409</v>
      </c>
      <c r="D48" s="16" t="s">
        <v>20</v>
      </c>
      <c r="E48" s="423">
        <f t="shared" si="6"/>
        <v>2</v>
      </c>
      <c r="F48" s="426">
        <f t="shared" si="7"/>
        <v>18</v>
      </c>
      <c r="G48" s="427">
        <f t="shared" si="8"/>
        <v>0</v>
      </c>
      <c r="H48" s="347"/>
      <c r="I48" s="347"/>
      <c r="J48" s="393">
        <v>16</v>
      </c>
      <c r="K48" s="394"/>
      <c r="L48" s="395"/>
      <c r="M48" s="396"/>
      <c r="N48" s="397">
        <f t="shared" si="9"/>
        <v>2</v>
      </c>
      <c r="O48" s="398">
        <f t="shared" si="10"/>
        <v>0</v>
      </c>
      <c r="P48" s="409">
        <f t="shared" si="11"/>
        <v>0</v>
      </c>
      <c r="Q48" s="410"/>
      <c r="R48" s="399"/>
      <c r="S48" s="400"/>
      <c r="T48" s="401"/>
      <c r="U48" s="400"/>
      <c r="V48" s="352"/>
      <c r="W48" s="354"/>
      <c r="X48" s="400">
        <v>2</v>
      </c>
      <c r="Y48" s="402"/>
      <c r="Z48" s="401"/>
      <c r="AA48" s="402"/>
      <c r="AB48" s="400"/>
      <c r="AC48" s="400"/>
      <c r="AD48" s="400"/>
      <c r="AE48" s="400"/>
      <c r="AF48" s="399"/>
      <c r="AG48" s="404"/>
      <c r="AH48" s="399"/>
      <c r="AI48" s="400"/>
      <c r="AJ48" s="399"/>
      <c r="AK48" s="402"/>
      <c r="AL48" s="355"/>
      <c r="AM48" s="663"/>
      <c r="AN48" s="365"/>
      <c r="AO48" s="479"/>
      <c r="AP48" s="353"/>
      <c r="AQ48" s="365"/>
      <c r="AR48" s="356"/>
    </row>
    <row r="49" spans="1:44">
      <c r="A49" s="60"/>
      <c r="B49" s="3" t="s">
        <v>177</v>
      </c>
      <c r="C49" s="3" t="s">
        <v>84</v>
      </c>
      <c r="D49" s="3" t="s">
        <v>22</v>
      </c>
      <c r="E49" s="62">
        <f t="shared" si="6"/>
        <v>0</v>
      </c>
      <c r="F49" s="430">
        <f t="shared" si="7"/>
        <v>47</v>
      </c>
      <c r="G49" s="427">
        <f t="shared" si="8"/>
        <v>20</v>
      </c>
      <c r="H49" s="20">
        <v>0</v>
      </c>
      <c r="I49" s="20">
        <v>0</v>
      </c>
      <c r="J49" s="18">
        <v>27</v>
      </c>
      <c r="K49" s="306">
        <v>20</v>
      </c>
      <c r="L49" s="238">
        <v>0</v>
      </c>
      <c r="M49" s="307">
        <v>0</v>
      </c>
      <c r="N49" s="308">
        <f t="shared" si="9"/>
        <v>0</v>
      </c>
      <c r="O49" s="309">
        <f t="shared" si="10"/>
        <v>0</v>
      </c>
      <c r="P49" s="310">
        <f t="shared" si="11"/>
        <v>0</v>
      </c>
      <c r="Q49" s="311"/>
      <c r="R49" s="312"/>
      <c r="S49" s="313"/>
      <c r="T49" s="314"/>
      <c r="U49" s="313"/>
      <c r="V49" s="58"/>
      <c r="W49" s="107"/>
      <c r="X49" s="313"/>
      <c r="Y49" s="176"/>
      <c r="Z49" s="314"/>
      <c r="AA49" s="176"/>
      <c r="AB49" s="313"/>
      <c r="AC49" s="313"/>
      <c r="AD49" s="313"/>
      <c r="AE49" s="313"/>
      <c r="AF49" s="312"/>
      <c r="AG49" s="316"/>
      <c r="AH49" s="312"/>
      <c r="AI49" s="313"/>
      <c r="AJ49" s="312"/>
      <c r="AK49" s="176"/>
      <c r="AL49" s="3"/>
      <c r="AM49" s="52"/>
      <c r="AN49" s="53"/>
      <c r="AO49" s="195"/>
      <c r="AP49" s="59"/>
      <c r="AQ49" s="53"/>
      <c r="AR49" s="317"/>
    </row>
    <row r="50" spans="1:44">
      <c r="A50" s="109"/>
      <c r="B50" s="16" t="s">
        <v>179</v>
      </c>
      <c r="C50" s="16" t="s">
        <v>180</v>
      </c>
      <c r="D50" s="16" t="s">
        <v>45</v>
      </c>
      <c r="E50" s="62">
        <f t="shared" si="6"/>
        <v>0</v>
      </c>
      <c r="F50" s="430">
        <f t="shared" si="7"/>
        <v>12</v>
      </c>
      <c r="G50" s="427">
        <f t="shared" si="8"/>
        <v>0</v>
      </c>
      <c r="H50" s="20">
        <v>0</v>
      </c>
      <c r="I50" s="20">
        <v>0</v>
      </c>
      <c r="J50" s="18">
        <v>12</v>
      </c>
      <c r="K50" s="306"/>
      <c r="L50" s="238">
        <v>0</v>
      </c>
      <c r="M50" s="307">
        <v>0</v>
      </c>
      <c r="N50" s="308">
        <f t="shared" si="9"/>
        <v>0</v>
      </c>
      <c r="O50" s="309">
        <f t="shared" si="10"/>
        <v>0</v>
      </c>
      <c r="P50" s="310">
        <f t="shared" si="11"/>
        <v>0</v>
      </c>
      <c r="Q50" s="311"/>
      <c r="R50" s="312"/>
      <c r="S50" s="313"/>
      <c r="T50" s="314"/>
      <c r="U50" s="313"/>
      <c r="V50" s="58"/>
      <c r="W50" s="107"/>
      <c r="X50" s="313"/>
      <c r="Y50" s="176"/>
      <c r="Z50" s="314"/>
      <c r="AA50" s="176"/>
      <c r="AB50" s="313"/>
      <c r="AC50" s="313"/>
      <c r="AD50" s="313"/>
      <c r="AE50" s="313"/>
      <c r="AF50" s="312"/>
      <c r="AG50" s="316"/>
      <c r="AH50" s="312"/>
      <c r="AI50" s="313"/>
      <c r="AJ50" s="312"/>
      <c r="AK50" s="176"/>
      <c r="AL50" s="3"/>
      <c r="AM50" s="52"/>
      <c r="AN50" s="53"/>
      <c r="AO50" s="195"/>
      <c r="AP50" s="59"/>
      <c r="AQ50" s="53"/>
      <c r="AR50" s="317"/>
    </row>
    <row r="51" spans="1:44">
      <c r="A51" s="576"/>
      <c r="B51" s="648"/>
      <c r="C51" s="648"/>
      <c r="D51" s="521"/>
      <c r="E51" s="522">
        <f t="shared" si="6"/>
        <v>0</v>
      </c>
      <c r="F51" s="578">
        <f t="shared" si="7"/>
        <v>0</v>
      </c>
      <c r="G51" s="325">
        <f t="shared" si="8"/>
        <v>0</v>
      </c>
      <c r="H51" s="523"/>
      <c r="I51" s="523"/>
      <c r="J51" s="524"/>
      <c r="K51" s="525"/>
      <c r="L51" s="526"/>
      <c r="M51" s="527"/>
      <c r="N51" s="528">
        <f t="shared" si="9"/>
        <v>0</v>
      </c>
      <c r="O51" s="529">
        <f t="shared" si="10"/>
        <v>0</v>
      </c>
      <c r="P51" s="530">
        <f t="shared" si="11"/>
        <v>0</v>
      </c>
      <c r="Q51" s="531"/>
      <c r="R51" s="532"/>
      <c r="S51" s="533"/>
      <c r="T51" s="534"/>
      <c r="U51" s="533"/>
      <c r="V51" s="570"/>
      <c r="W51" s="569"/>
      <c r="X51" s="533"/>
      <c r="Y51" s="535"/>
      <c r="Z51" s="534"/>
      <c r="AA51" s="535"/>
      <c r="AB51" s="533"/>
      <c r="AC51" s="533"/>
      <c r="AD51" s="533"/>
      <c r="AE51" s="533"/>
      <c r="AF51" s="532"/>
      <c r="AG51" s="536"/>
      <c r="AH51" s="532"/>
      <c r="AI51" s="533"/>
      <c r="AJ51" s="532"/>
      <c r="AK51" s="535"/>
      <c r="AL51" s="571"/>
      <c r="AM51" s="543"/>
      <c r="AN51" s="544"/>
      <c r="AO51" s="545"/>
      <c r="AP51" s="567"/>
      <c r="AQ51" s="544"/>
      <c r="AR51" s="537"/>
    </row>
    <row r="52" spans="1:44">
      <c r="A52" s="538"/>
      <c r="B52" s="521"/>
      <c r="C52" s="521"/>
      <c r="D52" s="521"/>
      <c r="E52" s="522">
        <f t="shared" si="6"/>
        <v>0</v>
      </c>
      <c r="F52" s="539">
        <f t="shared" si="7"/>
        <v>0</v>
      </c>
      <c r="G52" s="427">
        <f t="shared" si="8"/>
        <v>0</v>
      </c>
      <c r="H52" s="523"/>
      <c r="I52" s="523"/>
      <c r="J52" s="524"/>
      <c r="K52" s="525"/>
      <c r="L52" s="526"/>
      <c r="M52" s="527"/>
      <c r="N52" s="528">
        <f t="shared" si="9"/>
        <v>0</v>
      </c>
      <c r="O52" s="529">
        <f t="shared" si="10"/>
        <v>0</v>
      </c>
      <c r="P52" s="530">
        <f t="shared" si="11"/>
        <v>0</v>
      </c>
      <c r="Q52" s="531"/>
      <c r="R52" s="532"/>
      <c r="S52" s="533"/>
      <c r="T52" s="534"/>
      <c r="U52" s="533"/>
      <c r="V52" s="540"/>
      <c r="W52" s="541"/>
      <c r="X52" s="533"/>
      <c r="Y52" s="535"/>
      <c r="Z52" s="534"/>
      <c r="AA52" s="535"/>
      <c r="AB52" s="533"/>
      <c r="AC52" s="533"/>
      <c r="AD52" s="533"/>
      <c r="AE52" s="533"/>
      <c r="AF52" s="532"/>
      <c r="AG52" s="536"/>
      <c r="AH52" s="532"/>
      <c r="AI52" s="533"/>
      <c r="AJ52" s="532"/>
      <c r="AK52" s="535"/>
      <c r="AL52" s="542"/>
      <c r="AM52" s="543"/>
      <c r="AN52" s="544"/>
      <c r="AO52" s="545"/>
      <c r="AP52" s="546"/>
      <c r="AQ52" s="544"/>
      <c r="AR52" s="537"/>
    </row>
    <row r="53" spans="1:44">
      <c r="I53" s="49"/>
      <c r="J53" s="49"/>
    </row>
    <row r="54" spans="1:44">
      <c r="I54" s="49"/>
      <c r="J54" s="49"/>
    </row>
    <row r="55" spans="1:44">
      <c r="I55" s="49"/>
      <c r="J55" s="49"/>
    </row>
    <row r="56" spans="1:44">
      <c r="I56" s="49"/>
      <c r="J56" s="49"/>
    </row>
    <row r="57" spans="1:44">
      <c r="I57" s="49"/>
      <c r="J57" s="49"/>
    </row>
    <row r="58" spans="1:44">
      <c r="I58" s="49"/>
      <c r="J58" s="49"/>
    </row>
    <row r="59" spans="1:44">
      <c r="I59" s="49"/>
      <c r="J59" s="49"/>
    </row>
    <row r="60" spans="1:44">
      <c r="I60" s="49"/>
      <c r="J60" s="49"/>
    </row>
    <row r="61" spans="1:44">
      <c r="I61" s="49"/>
      <c r="J61" s="49"/>
    </row>
    <row r="62" spans="1:44">
      <c r="I62" s="49"/>
      <c r="J62" s="49"/>
    </row>
    <row r="63" spans="1:44">
      <c r="I63" s="49"/>
      <c r="J63" s="49"/>
    </row>
    <row r="64" spans="1:44">
      <c r="I64" s="49"/>
      <c r="J64" s="49"/>
    </row>
    <row r="65" spans="9:10">
      <c r="I65" s="49"/>
      <c r="J65" s="49"/>
    </row>
    <row r="66" spans="9:10">
      <c r="I66" s="49"/>
      <c r="J66" s="49"/>
    </row>
    <row r="67" spans="9:10">
      <c r="I67" s="49"/>
      <c r="J67" s="49"/>
    </row>
    <row r="68" spans="9:10">
      <c r="I68" s="49"/>
      <c r="J68" s="49"/>
    </row>
    <row r="69" spans="9:10">
      <c r="I69" s="49"/>
      <c r="J69" s="49"/>
    </row>
    <row r="70" spans="9:10">
      <c r="I70" s="49"/>
      <c r="J70" s="49"/>
    </row>
    <row r="71" spans="9:10">
      <c r="I71" s="49"/>
      <c r="J71" s="49"/>
    </row>
    <row r="72" spans="9:10">
      <c r="I72" s="49"/>
      <c r="J72" s="49"/>
    </row>
    <row r="73" spans="9:10">
      <c r="I73" s="49"/>
      <c r="J73" s="49"/>
    </row>
    <row r="74" spans="9:10">
      <c r="I74" s="49"/>
      <c r="J74" s="49"/>
    </row>
    <row r="75" spans="9:10">
      <c r="I75" s="49"/>
      <c r="J75" s="49"/>
    </row>
    <row r="76" spans="9:10">
      <c r="I76" s="49"/>
      <c r="J76" s="49"/>
    </row>
    <row r="77" spans="9:10">
      <c r="I77" s="49"/>
      <c r="J77" s="49"/>
    </row>
    <row r="78" spans="9:10">
      <c r="I78" s="49"/>
      <c r="J78" s="49"/>
    </row>
    <row r="79" spans="9:10">
      <c r="I79" s="49"/>
      <c r="J79" s="49"/>
    </row>
    <row r="80" spans="9:10">
      <c r="I80" s="49"/>
      <c r="J80" s="49"/>
    </row>
    <row r="81" spans="9:10">
      <c r="I81" s="49"/>
      <c r="J81" s="49"/>
    </row>
    <row r="82" spans="9:10">
      <c r="I82" s="49"/>
      <c r="J82" s="49"/>
    </row>
    <row r="83" spans="9:10">
      <c r="I83" s="49"/>
      <c r="J83" s="49"/>
    </row>
    <row r="84" spans="9:10">
      <c r="I84" s="49"/>
      <c r="J84" s="49"/>
    </row>
    <row r="85" spans="9:10">
      <c r="I85" s="49"/>
      <c r="J85" s="49"/>
    </row>
    <row r="86" spans="9:10">
      <c r="I86" s="49"/>
      <c r="J86" s="49"/>
    </row>
    <row r="87" spans="9:10">
      <c r="I87" s="49"/>
      <c r="J87" s="49"/>
    </row>
    <row r="88" spans="9:10">
      <c r="I88" s="49"/>
      <c r="J88" s="49"/>
    </row>
    <row r="89" spans="9:10">
      <c r="I89" s="49"/>
      <c r="J89" s="49"/>
    </row>
    <row r="90" spans="9:10">
      <c r="I90" s="49"/>
      <c r="J90" s="49"/>
    </row>
    <row r="91" spans="9:10">
      <c r="I91" s="49"/>
      <c r="J91" s="49"/>
    </row>
    <row r="92" spans="9:10">
      <c r="I92" s="49"/>
      <c r="J92" s="49"/>
    </row>
    <row r="93" spans="9:10">
      <c r="I93" s="49"/>
      <c r="J93" s="49"/>
    </row>
    <row r="94" spans="9:10">
      <c r="I94" s="49"/>
      <c r="J94" s="49"/>
    </row>
    <row r="95" spans="9:10">
      <c r="I95" s="49"/>
      <c r="J95" s="49"/>
    </row>
    <row r="96" spans="9:10">
      <c r="I96" s="49"/>
      <c r="J96" s="49"/>
    </row>
    <row r="97" spans="9:10">
      <c r="I97" s="49"/>
      <c r="J97" s="49"/>
    </row>
    <row r="98" spans="9:10">
      <c r="I98" s="49"/>
      <c r="J98" s="49"/>
    </row>
    <row r="99" spans="9:10">
      <c r="I99" s="49"/>
      <c r="J99" s="49"/>
    </row>
    <row r="100" spans="9:10">
      <c r="I100" s="49"/>
      <c r="J100" s="49"/>
    </row>
    <row r="101" spans="9:10">
      <c r="I101" s="49"/>
      <c r="J101" s="49"/>
    </row>
    <row r="102" spans="9:10">
      <c r="I102" s="49"/>
      <c r="J102" s="49"/>
    </row>
    <row r="103" spans="9:10">
      <c r="I103" s="49"/>
      <c r="J103" s="49"/>
    </row>
    <row r="104" spans="9:10">
      <c r="I104" s="49"/>
      <c r="J104" s="49"/>
    </row>
    <row r="105" spans="9:10">
      <c r="I105" s="49"/>
      <c r="J105" s="49"/>
    </row>
    <row r="106" spans="9:10">
      <c r="I106" s="49"/>
      <c r="J106" s="49"/>
    </row>
    <row r="107" spans="9:10">
      <c r="I107" s="49"/>
      <c r="J107" s="49"/>
    </row>
    <row r="108" spans="9:10">
      <c r="I108" s="49"/>
      <c r="J108" s="49"/>
    </row>
    <row r="109" spans="9:10">
      <c r="I109" s="49"/>
      <c r="J109" s="49"/>
    </row>
    <row r="110" spans="9:10">
      <c r="I110" s="49"/>
      <c r="J110" s="49"/>
    </row>
    <row r="111" spans="9:10">
      <c r="I111" s="49"/>
      <c r="J111" s="49"/>
    </row>
    <row r="112" spans="9:10">
      <c r="I112" s="49"/>
      <c r="J112" s="49"/>
    </row>
    <row r="113" spans="9:10">
      <c r="I113" s="49"/>
      <c r="J113" s="49"/>
    </row>
    <row r="114" spans="9:10">
      <c r="I114" s="49"/>
      <c r="J114" s="49"/>
    </row>
    <row r="115" spans="9:10">
      <c r="I115" s="49"/>
      <c r="J115" s="49"/>
    </row>
    <row r="116" spans="9:10">
      <c r="I116" s="49"/>
      <c r="J116" s="49"/>
    </row>
    <row r="117" spans="9:10">
      <c r="I117" s="49"/>
      <c r="J117" s="49"/>
    </row>
    <row r="118" spans="9:10">
      <c r="I118" s="49"/>
      <c r="J118" s="49"/>
    </row>
    <row r="119" spans="9:10">
      <c r="I119" s="49"/>
      <c r="J119" s="49"/>
    </row>
    <row r="120" spans="9:10">
      <c r="I120" s="49"/>
      <c r="J120" s="49"/>
    </row>
    <row r="121" spans="9:10">
      <c r="I121" s="49"/>
      <c r="J121" s="49"/>
    </row>
    <row r="122" spans="9:10">
      <c r="I122" s="49"/>
      <c r="J122" s="49"/>
    </row>
    <row r="123" spans="9:10">
      <c r="I123" s="49"/>
      <c r="J123" s="49"/>
    </row>
    <row r="124" spans="9:10">
      <c r="I124" s="49"/>
      <c r="J124" s="49"/>
    </row>
    <row r="125" spans="9:10">
      <c r="I125" s="49"/>
      <c r="J125" s="49"/>
    </row>
    <row r="126" spans="9:10">
      <c r="I126" s="49"/>
      <c r="J126" s="49"/>
    </row>
    <row r="127" spans="9:10">
      <c r="I127" s="49"/>
      <c r="J127" s="49"/>
    </row>
    <row r="128" spans="9:10">
      <c r="I128" s="49"/>
      <c r="J128" s="49"/>
    </row>
    <row r="129" spans="9:10">
      <c r="I129" s="49"/>
      <c r="J129" s="49"/>
    </row>
    <row r="130" spans="9:10">
      <c r="I130" s="49"/>
      <c r="J130" s="49"/>
    </row>
    <row r="131" spans="9:10">
      <c r="I131" s="49"/>
      <c r="J131" s="49"/>
    </row>
    <row r="132" spans="9:10">
      <c r="I132" s="49"/>
      <c r="J132" s="49"/>
    </row>
    <row r="133" spans="9:10">
      <c r="I133" s="49"/>
      <c r="J133" s="49"/>
    </row>
    <row r="134" spans="9:10">
      <c r="I134" s="49"/>
      <c r="J134" s="49"/>
    </row>
    <row r="135" spans="9:10">
      <c r="I135" s="49"/>
      <c r="J135" s="49"/>
    </row>
    <row r="136" spans="9:10">
      <c r="I136" s="49"/>
      <c r="J136" s="49"/>
    </row>
    <row r="137" spans="9:10">
      <c r="I137" s="49"/>
      <c r="J137" s="49"/>
    </row>
    <row r="138" spans="9:10">
      <c r="I138" s="49"/>
      <c r="J138" s="49"/>
    </row>
    <row r="139" spans="9:10">
      <c r="I139" s="49"/>
      <c r="J139" s="49"/>
    </row>
    <row r="140" spans="9:10">
      <c r="I140" s="49"/>
      <c r="J140" s="49"/>
    </row>
    <row r="141" spans="9:10">
      <c r="I141" s="49"/>
      <c r="J141" s="49"/>
    </row>
    <row r="142" spans="9:10">
      <c r="I142" s="49"/>
      <c r="J142" s="49"/>
    </row>
    <row r="143" spans="9:10">
      <c r="I143" s="49"/>
      <c r="J143" s="49"/>
    </row>
    <row r="144" spans="9:10">
      <c r="I144" s="49"/>
      <c r="J144" s="49"/>
    </row>
    <row r="145" spans="9:10">
      <c r="I145" s="49"/>
      <c r="J145" s="49"/>
    </row>
    <row r="146" spans="9:10">
      <c r="I146" s="49"/>
      <c r="J146" s="49"/>
    </row>
    <row r="147" spans="9:10">
      <c r="I147" s="49"/>
      <c r="J147" s="49"/>
    </row>
    <row r="148" spans="9:10">
      <c r="I148" s="49"/>
      <c r="J148" s="49"/>
    </row>
    <row r="149" spans="9:10">
      <c r="I149" s="49"/>
      <c r="J149" s="49"/>
    </row>
    <row r="150" spans="9:10">
      <c r="I150" s="49"/>
      <c r="J150" s="49"/>
    </row>
    <row r="151" spans="9:10">
      <c r="I151" s="49"/>
      <c r="J151" s="49"/>
    </row>
    <row r="152" spans="9:10">
      <c r="I152" s="49"/>
      <c r="J152" s="49"/>
    </row>
    <row r="153" spans="9:10">
      <c r="I153" s="49"/>
      <c r="J153" s="49"/>
    </row>
    <row r="154" spans="9:10">
      <c r="I154" s="49"/>
      <c r="J154" s="49"/>
    </row>
    <row r="155" spans="9:10">
      <c r="I155" s="49"/>
      <c r="J155" s="49"/>
    </row>
    <row r="156" spans="9:10">
      <c r="I156" s="49"/>
      <c r="J156" s="49"/>
    </row>
    <row r="157" spans="9:10">
      <c r="I157" s="49"/>
      <c r="J157" s="49"/>
    </row>
    <row r="158" spans="9:10">
      <c r="I158" s="49"/>
      <c r="J158" s="49"/>
    </row>
    <row r="159" spans="9:10">
      <c r="I159" s="49"/>
      <c r="J159" s="49"/>
    </row>
    <row r="160" spans="9:10">
      <c r="I160" s="49"/>
      <c r="J160" s="49"/>
    </row>
    <row r="161" spans="9:10">
      <c r="I161" s="49"/>
      <c r="J161" s="49"/>
    </row>
    <row r="162" spans="9:10">
      <c r="I162" s="49"/>
      <c r="J162" s="49"/>
    </row>
    <row r="163" spans="9:10">
      <c r="I163" s="49"/>
      <c r="J163" s="49"/>
    </row>
    <row r="164" spans="9:10">
      <c r="I164" s="49"/>
      <c r="J164" s="49"/>
    </row>
    <row r="165" spans="9:10">
      <c r="I165" s="49"/>
      <c r="J165" s="49"/>
    </row>
    <row r="166" spans="9:10">
      <c r="I166" s="49"/>
      <c r="J166" s="49"/>
    </row>
    <row r="167" spans="9:10">
      <c r="I167" s="49"/>
      <c r="J167" s="49"/>
    </row>
    <row r="168" spans="9:10">
      <c r="I168" s="49"/>
      <c r="J168" s="49"/>
    </row>
    <row r="169" spans="9:10">
      <c r="I169" s="49"/>
      <c r="J169" s="49"/>
    </row>
    <row r="170" spans="9:10">
      <c r="I170" s="49"/>
      <c r="J170" s="49"/>
    </row>
    <row r="171" spans="9:10">
      <c r="I171" s="49"/>
      <c r="J171" s="49"/>
    </row>
    <row r="172" spans="9:10">
      <c r="I172" s="49"/>
      <c r="J172" s="49"/>
    </row>
    <row r="173" spans="9:10">
      <c r="I173" s="49"/>
      <c r="J173" s="49"/>
    </row>
    <row r="174" spans="9:10">
      <c r="I174" s="49"/>
      <c r="J174" s="49"/>
    </row>
    <row r="175" spans="9:10">
      <c r="I175" s="49"/>
      <c r="J175" s="49"/>
    </row>
    <row r="176" spans="9:10">
      <c r="I176" s="49"/>
      <c r="J176" s="49"/>
    </row>
    <row r="177" spans="9:10">
      <c r="I177" s="49"/>
      <c r="J177" s="49"/>
    </row>
    <row r="178" spans="9:10">
      <c r="I178" s="49"/>
      <c r="J178" s="49"/>
    </row>
    <row r="179" spans="9:10">
      <c r="I179" s="49"/>
      <c r="J179" s="49"/>
    </row>
    <row r="180" spans="9:10">
      <c r="I180" s="49"/>
      <c r="J180" s="49"/>
    </row>
    <row r="181" spans="9:10">
      <c r="I181" s="49"/>
      <c r="J181" s="49"/>
    </row>
    <row r="182" spans="9:10">
      <c r="I182" s="49"/>
      <c r="J182" s="49"/>
    </row>
    <row r="183" spans="9:10">
      <c r="I183" s="49"/>
      <c r="J183" s="49"/>
    </row>
    <row r="184" spans="9:10">
      <c r="I184" s="49"/>
      <c r="J184" s="49"/>
    </row>
    <row r="185" spans="9:10">
      <c r="I185" s="49"/>
      <c r="J185" s="49"/>
    </row>
    <row r="186" spans="9:10">
      <c r="I186" s="49"/>
      <c r="J186" s="49"/>
    </row>
    <row r="187" spans="9:10">
      <c r="I187" s="49"/>
      <c r="J187" s="49"/>
    </row>
    <row r="188" spans="9:10">
      <c r="I188" s="49"/>
      <c r="J188" s="49"/>
    </row>
    <row r="189" spans="9:10">
      <c r="I189" s="49"/>
      <c r="J189" s="49"/>
    </row>
    <row r="190" spans="9:10">
      <c r="I190" s="49"/>
      <c r="J190" s="49"/>
    </row>
    <row r="191" spans="9:10">
      <c r="I191" s="49"/>
      <c r="J191" s="49"/>
    </row>
    <row r="192" spans="9:10">
      <c r="I192" s="49"/>
      <c r="J192" s="49"/>
    </row>
    <row r="193" spans="9:10">
      <c r="I193" s="49"/>
      <c r="J193" s="49"/>
    </row>
    <row r="194" spans="9:10">
      <c r="I194" s="49"/>
      <c r="J194" s="49"/>
    </row>
    <row r="195" spans="9:10">
      <c r="I195" s="49"/>
      <c r="J195" s="49"/>
    </row>
    <row r="196" spans="9:10">
      <c r="I196" s="49"/>
      <c r="J196" s="49"/>
    </row>
    <row r="197" spans="9:10">
      <c r="I197" s="49"/>
      <c r="J197" s="49"/>
    </row>
    <row r="198" spans="9:10">
      <c r="I198" s="49"/>
      <c r="J198" s="49"/>
    </row>
    <row r="199" spans="9:10">
      <c r="I199" s="49"/>
      <c r="J199" s="49"/>
    </row>
    <row r="200" spans="9:10">
      <c r="I200" s="49"/>
      <c r="J200" s="49"/>
    </row>
    <row r="201" spans="9:10">
      <c r="I201" s="49"/>
      <c r="J201" s="49"/>
    </row>
    <row r="202" spans="9:10">
      <c r="I202" s="49"/>
      <c r="J202" s="49"/>
    </row>
    <row r="203" spans="9:10">
      <c r="I203" s="49"/>
      <c r="J203" s="49"/>
    </row>
    <row r="204" spans="9:10">
      <c r="I204" s="49"/>
      <c r="J204" s="49"/>
    </row>
    <row r="205" spans="9:10">
      <c r="I205" s="49"/>
      <c r="J205" s="49"/>
    </row>
    <row r="206" spans="9:10">
      <c r="I206" s="49"/>
      <c r="J206" s="49"/>
    </row>
    <row r="207" spans="9:10">
      <c r="I207" s="49"/>
      <c r="J207" s="49"/>
    </row>
    <row r="208" spans="9:10">
      <c r="I208" s="49"/>
      <c r="J208" s="49"/>
    </row>
    <row r="209" spans="9:10">
      <c r="I209" s="49"/>
      <c r="J209" s="49"/>
    </row>
    <row r="210" spans="9:10">
      <c r="I210" s="49"/>
      <c r="J210" s="49"/>
    </row>
    <row r="211" spans="9:10">
      <c r="I211" s="49"/>
      <c r="J211" s="49"/>
    </row>
    <row r="212" spans="9:10">
      <c r="I212" s="49"/>
      <c r="J212" s="49"/>
    </row>
    <row r="213" spans="9:10">
      <c r="I213" s="49"/>
      <c r="J213" s="49"/>
    </row>
    <row r="214" spans="9:10">
      <c r="I214" s="49"/>
      <c r="J214" s="49"/>
    </row>
    <row r="215" spans="9:10">
      <c r="I215" s="49"/>
      <c r="J215" s="49"/>
    </row>
    <row r="216" spans="9:10">
      <c r="I216" s="49"/>
      <c r="J216" s="49"/>
    </row>
    <row r="217" spans="9:10">
      <c r="I217" s="49"/>
      <c r="J217" s="49"/>
    </row>
    <row r="218" spans="9:10">
      <c r="I218" s="49"/>
      <c r="J218" s="49"/>
    </row>
    <row r="219" spans="9:10">
      <c r="I219" s="49"/>
      <c r="J219" s="49"/>
    </row>
    <row r="220" spans="9:10">
      <c r="I220" s="49"/>
      <c r="J220" s="49"/>
    </row>
    <row r="221" spans="9:10">
      <c r="I221" s="49"/>
      <c r="J221" s="49"/>
    </row>
    <row r="222" spans="9:10">
      <c r="I222" s="49"/>
      <c r="J222" s="49"/>
    </row>
    <row r="223" spans="9:10">
      <c r="I223" s="49"/>
      <c r="J223" s="49"/>
    </row>
    <row r="224" spans="9:10">
      <c r="I224" s="49"/>
      <c r="J224" s="49"/>
    </row>
    <row r="225" spans="9:10">
      <c r="I225" s="49"/>
      <c r="J225" s="49"/>
    </row>
    <row r="226" spans="9:10">
      <c r="I226" s="49"/>
      <c r="J226" s="49"/>
    </row>
    <row r="227" spans="9:10">
      <c r="I227" s="49"/>
      <c r="J227" s="49"/>
    </row>
    <row r="228" spans="9:10">
      <c r="I228" s="49"/>
      <c r="J228" s="49"/>
    </row>
    <row r="229" spans="9:10">
      <c r="I229" s="49"/>
      <c r="J229" s="49"/>
    </row>
    <row r="230" spans="9:10">
      <c r="I230" s="49"/>
      <c r="J230" s="49"/>
    </row>
    <row r="231" spans="9:10">
      <c r="I231" s="49"/>
      <c r="J231" s="49"/>
    </row>
    <row r="232" spans="9:10">
      <c r="I232" s="49"/>
      <c r="J232" s="49"/>
    </row>
    <row r="233" spans="9:10">
      <c r="I233" s="49"/>
      <c r="J233" s="49"/>
    </row>
    <row r="234" spans="9:10">
      <c r="I234" s="49"/>
      <c r="J234" s="49"/>
    </row>
    <row r="235" spans="9:10">
      <c r="I235" s="49"/>
      <c r="J235" s="49"/>
    </row>
    <row r="236" spans="9:10">
      <c r="I236" s="49"/>
      <c r="J236" s="49"/>
    </row>
    <row r="237" spans="9:10">
      <c r="I237" s="49"/>
      <c r="J237" s="49"/>
    </row>
    <row r="238" spans="9:10">
      <c r="I238" s="49"/>
      <c r="J238" s="49"/>
    </row>
    <row r="239" spans="9:10">
      <c r="I239" s="49"/>
      <c r="J239" s="49"/>
    </row>
    <row r="240" spans="9:10">
      <c r="I240" s="49"/>
      <c r="J240" s="49"/>
    </row>
    <row r="241" spans="9:10">
      <c r="I241" s="49"/>
      <c r="J241" s="49"/>
    </row>
    <row r="242" spans="9:10">
      <c r="I242" s="49"/>
      <c r="J242" s="49"/>
    </row>
    <row r="243" spans="9:10">
      <c r="I243" s="49"/>
      <c r="J243" s="49"/>
    </row>
    <row r="244" spans="9:10">
      <c r="I244" s="49"/>
      <c r="J244" s="49"/>
    </row>
    <row r="245" spans="9:10">
      <c r="I245" s="49"/>
      <c r="J245" s="49"/>
    </row>
    <row r="246" spans="9:10">
      <c r="I246" s="49"/>
      <c r="J246" s="49"/>
    </row>
    <row r="247" spans="9:10">
      <c r="I247" s="49"/>
      <c r="J247" s="49"/>
    </row>
    <row r="248" spans="9:10">
      <c r="I248" s="49"/>
      <c r="J248" s="49"/>
    </row>
    <row r="249" spans="9:10">
      <c r="I249" s="49"/>
      <c r="J249" s="49"/>
    </row>
    <row r="250" spans="9:10">
      <c r="I250" s="49"/>
      <c r="J250" s="49"/>
    </row>
    <row r="251" spans="9:10">
      <c r="I251" s="49"/>
      <c r="J251" s="49"/>
    </row>
    <row r="252" spans="9:10">
      <c r="I252" s="49"/>
      <c r="J252" s="49"/>
    </row>
    <row r="253" spans="9:10">
      <c r="I253" s="49"/>
      <c r="J253" s="49"/>
    </row>
    <row r="254" spans="9:10">
      <c r="I254" s="49"/>
      <c r="J254" s="49"/>
    </row>
    <row r="255" spans="9:10">
      <c r="I255" s="49"/>
      <c r="J255" s="49"/>
    </row>
    <row r="256" spans="9:10">
      <c r="I256" s="49"/>
      <c r="J256" s="49"/>
    </row>
    <row r="257" spans="9:10">
      <c r="I257" s="49"/>
      <c r="J257" s="49"/>
    </row>
    <row r="258" spans="9:10">
      <c r="I258" s="49"/>
      <c r="J258" s="49"/>
    </row>
    <row r="259" spans="9:10">
      <c r="I259" s="49"/>
      <c r="J259" s="49"/>
    </row>
    <row r="260" spans="9:10">
      <c r="I260" s="49"/>
      <c r="J260" s="49"/>
    </row>
    <row r="261" spans="9:10">
      <c r="I261" s="49"/>
      <c r="J261" s="49"/>
    </row>
    <row r="262" spans="9:10">
      <c r="I262" s="49"/>
      <c r="J262" s="49"/>
    </row>
    <row r="263" spans="9:10">
      <c r="I263" s="49"/>
      <c r="J263" s="49"/>
    </row>
    <row r="264" spans="9:10">
      <c r="I264" s="49"/>
      <c r="J264" s="49"/>
    </row>
    <row r="265" spans="9:10">
      <c r="I265" s="49"/>
      <c r="J265" s="49"/>
    </row>
    <row r="266" spans="9:10">
      <c r="I266" s="49"/>
      <c r="J266" s="49"/>
    </row>
    <row r="267" spans="9:10">
      <c r="I267" s="49"/>
      <c r="J267" s="49"/>
    </row>
    <row r="268" spans="9:10">
      <c r="I268" s="49"/>
      <c r="J268" s="49"/>
    </row>
    <row r="269" spans="9:10">
      <c r="I269" s="49"/>
      <c r="J269" s="49"/>
    </row>
    <row r="270" spans="9:10">
      <c r="I270" s="49"/>
      <c r="J270" s="49"/>
    </row>
    <row r="271" spans="9:10">
      <c r="I271" s="49"/>
      <c r="J271" s="49"/>
    </row>
    <row r="272" spans="9:10">
      <c r="I272" s="49"/>
      <c r="J272" s="49"/>
    </row>
    <row r="273" spans="9:10">
      <c r="I273" s="49"/>
      <c r="J273" s="49"/>
    </row>
    <row r="274" spans="9:10">
      <c r="I274" s="49"/>
      <c r="J274" s="49"/>
    </row>
    <row r="275" spans="9:10">
      <c r="I275" s="49"/>
      <c r="J275" s="49"/>
    </row>
    <row r="276" spans="9:10">
      <c r="I276" s="49"/>
      <c r="J276" s="49"/>
    </row>
    <row r="277" spans="9:10">
      <c r="I277" s="49"/>
      <c r="J277" s="49"/>
    </row>
    <row r="278" spans="9:10">
      <c r="I278" s="49"/>
      <c r="J278" s="49"/>
    </row>
    <row r="279" spans="9:10">
      <c r="I279" s="49"/>
      <c r="J279" s="49"/>
    </row>
    <row r="280" spans="9:10">
      <c r="I280" s="49"/>
      <c r="J280" s="49"/>
    </row>
    <row r="281" spans="9:10">
      <c r="I281" s="49"/>
      <c r="J281" s="49"/>
    </row>
    <row r="282" spans="9:10">
      <c r="I282" s="49"/>
      <c r="J282" s="49"/>
    </row>
    <row r="283" spans="9:10">
      <c r="I283" s="49"/>
      <c r="J283" s="49"/>
    </row>
    <row r="284" spans="9:10">
      <c r="I284" s="49"/>
      <c r="J284" s="49"/>
    </row>
    <row r="285" spans="9:10">
      <c r="I285" s="49"/>
      <c r="J285" s="49"/>
    </row>
    <row r="286" spans="9:10">
      <c r="I286" s="49"/>
      <c r="J286" s="49"/>
    </row>
    <row r="287" spans="9:10">
      <c r="I287" s="49"/>
      <c r="J287" s="49"/>
    </row>
    <row r="288" spans="9:10">
      <c r="I288" s="49"/>
      <c r="J288" s="49"/>
    </row>
    <row r="289" spans="9:10">
      <c r="I289" s="49"/>
      <c r="J289" s="49"/>
    </row>
    <row r="290" spans="9:10">
      <c r="I290" s="49"/>
      <c r="J290" s="49"/>
    </row>
    <row r="291" spans="9:10">
      <c r="I291" s="49"/>
      <c r="J291" s="49"/>
    </row>
    <row r="292" spans="9:10">
      <c r="I292" s="49"/>
      <c r="J292" s="49"/>
    </row>
    <row r="293" spans="9:10">
      <c r="I293" s="49"/>
      <c r="J293" s="49"/>
    </row>
    <row r="294" spans="9:10">
      <c r="I294" s="49"/>
      <c r="J294" s="49"/>
    </row>
    <row r="295" spans="9:10">
      <c r="I295" s="49"/>
      <c r="J295" s="49"/>
    </row>
    <row r="296" spans="9:10">
      <c r="I296" s="49"/>
      <c r="J296" s="49"/>
    </row>
    <row r="297" spans="9:10">
      <c r="I297" s="49"/>
      <c r="J297" s="49"/>
    </row>
    <row r="298" spans="9:10">
      <c r="I298" s="49"/>
      <c r="J298" s="49"/>
    </row>
    <row r="299" spans="9:10">
      <c r="I299" s="49"/>
      <c r="J299" s="49"/>
    </row>
    <row r="300" spans="9:10">
      <c r="I300" s="49"/>
      <c r="J300" s="49"/>
    </row>
    <row r="301" spans="9:10">
      <c r="I301" s="49"/>
      <c r="J301" s="49"/>
    </row>
    <row r="302" spans="9:10">
      <c r="I302" s="49"/>
      <c r="J302" s="49"/>
    </row>
    <row r="303" spans="9:10">
      <c r="I303" s="49"/>
      <c r="J303" s="49"/>
    </row>
    <row r="304" spans="9:10">
      <c r="I304" s="49"/>
      <c r="J304" s="49"/>
    </row>
    <row r="305" spans="9:10">
      <c r="I305" s="49"/>
      <c r="J305" s="49"/>
    </row>
    <row r="306" spans="9:10">
      <c r="I306" s="49"/>
      <c r="J306" s="49"/>
    </row>
    <row r="307" spans="9:10">
      <c r="I307" s="49"/>
      <c r="J307" s="49"/>
    </row>
    <row r="308" spans="9:10">
      <c r="I308" s="49"/>
      <c r="J308" s="49"/>
    </row>
    <row r="309" spans="9:10">
      <c r="I309" s="49"/>
      <c r="J309" s="49"/>
    </row>
    <row r="310" spans="9:10">
      <c r="I310" s="49"/>
      <c r="J310" s="49"/>
    </row>
    <row r="311" spans="9:10">
      <c r="I311" s="49"/>
      <c r="J311" s="49"/>
    </row>
    <row r="312" spans="9:10">
      <c r="I312" s="49"/>
      <c r="J312" s="49"/>
    </row>
    <row r="313" spans="9:10">
      <c r="I313" s="49"/>
      <c r="J313" s="49"/>
    </row>
    <row r="314" spans="9:10">
      <c r="I314" s="49"/>
      <c r="J314" s="49"/>
    </row>
    <row r="315" spans="9:10">
      <c r="I315" s="49"/>
      <c r="J315" s="49"/>
    </row>
    <row r="316" spans="9:10">
      <c r="I316" s="49"/>
      <c r="J316" s="49"/>
    </row>
    <row r="317" spans="9:10">
      <c r="I317" s="49"/>
      <c r="J317" s="49"/>
    </row>
    <row r="318" spans="9:10">
      <c r="I318" s="49"/>
      <c r="J318" s="49"/>
    </row>
    <row r="319" spans="9:10">
      <c r="I319" s="49"/>
      <c r="J319" s="49"/>
    </row>
    <row r="320" spans="9:10">
      <c r="I320" s="49"/>
      <c r="J320" s="49"/>
    </row>
    <row r="321" spans="9:10">
      <c r="I321" s="49"/>
      <c r="J321" s="49"/>
    </row>
    <row r="322" spans="9:10">
      <c r="I322" s="49"/>
      <c r="J322" s="49"/>
    </row>
    <row r="323" spans="9:10">
      <c r="I323" s="49"/>
      <c r="J323" s="49"/>
    </row>
    <row r="324" spans="9:10">
      <c r="I324" s="49"/>
      <c r="J324" s="49"/>
    </row>
    <row r="325" spans="9:10">
      <c r="I325" s="49"/>
      <c r="J325" s="49"/>
    </row>
    <row r="326" spans="9:10">
      <c r="I326" s="49"/>
      <c r="J326" s="49"/>
    </row>
    <row r="327" spans="9:10">
      <c r="I327" s="49"/>
      <c r="J327" s="49"/>
    </row>
  </sheetData>
  <conditionalFormatting sqref="F1:G32 F53:G1048576">
    <cfRule type="expression" dxfId="424" priority="52">
      <formula>"AND([@Cat]=""3M"",[@[Total Upgrade Points]]=50)"</formula>
    </cfRule>
  </conditionalFormatting>
  <conditionalFormatting sqref="F24:G24">
    <cfRule type="expression" dxfId="423" priority="49">
      <formula>"AND([@Cat]=""3M"",[@[Total Upgrade Points]]=50)"</formula>
    </cfRule>
  </conditionalFormatting>
  <conditionalFormatting sqref="F25:G25">
    <cfRule type="expression" dxfId="422" priority="48">
      <formula>"AND([@Cat]=""3M"",[@[Total Upgrade Points]]=50)"</formula>
    </cfRule>
  </conditionalFormatting>
  <conditionalFormatting sqref="F26:G26">
    <cfRule type="expression" dxfId="421" priority="47">
      <formula>"AND([@Cat]=""3M"",[@[Total Upgrade Points]]=50)"</formula>
    </cfRule>
  </conditionalFormatting>
  <conditionalFormatting sqref="F27:G27">
    <cfRule type="expression" dxfId="420" priority="46">
      <formula>"AND([@Cat]=""3M"",[@[Total Upgrade Points]]=50)"</formula>
    </cfRule>
  </conditionalFormatting>
  <conditionalFormatting sqref="F28:G28">
    <cfRule type="expression" dxfId="419" priority="45">
      <formula>"AND([@Cat]=""3M"",[@[Total Upgrade Points]]=50)"</formula>
    </cfRule>
  </conditionalFormatting>
  <conditionalFormatting sqref="F29:G29">
    <cfRule type="expression" dxfId="418" priority="44">
      <formula>"AND([@Cat]=""3M"",[@[Total Upgrade Points]]=50)"</formula>
    </cfRule>
  </conditionalFormatting>
  <conditionalFormatting sqref="F30:G30">
    <cfRule type="expression" dxfId="417" priority="43">
      <formula>"AND([@Cat]=""3M"",[@[Total Upgrade Points]]=50)"</formula>
    </cfRule>
  </conditionalFormatting>
  <conditionalFormatting sqref="F31:G31">
    <cfRule type="expression" dxfId="416" priority="42">
      <formula>"AND([@Cat]=""3M"",[@[Total Upgrade Points]]=50)"</formula>
    </cfRule>
  </conditionalFormatting>
  <conditionalFormatting sqref="F32:G32">
    <cfRule type="expression" dxfId="415" priority="41">
      <formula>"AND([@Cat]=""3M"",[@[Total Upgrade Points]]=50)"</formula>
    </cfRule>
  </conditionalFormatting>
  <conditionalFormatting sqref="F37:G37">
    <cfRule type="expression" dxfId="414" priority="30">
      <formula>"AND([@Cat]=""3M"",[@[Total Upgrade Points]]=50)"</formula>
    </cfRule>
  </conditionalFormatting>
  <conditionalFormatting sqref="F37:G37">
    <cfRule type="expression" dxfId="413" priority="29">
      <formula>"AND([@Cat]=""3M"",[@[Total Upgrade Points]]=50)"</formula>
    </cfRule>
  </conditionalFormatting>
  <conditionalFormatting sqref="F33:G33">
    <cfRule type="expression" dxfId="412" priority="38">
      <formula>"AND([@Cat]=""3M"",[@[Total Upgrade Points]]=50)"</formula>
    </cfRule>
  </conditionalFormatting>
  <conditionalFormatting sqref="F33:G33">
    <cfRule type="expression" dxfId="411" priority="37">
      <formula>"AND([@Cat]=""3M"",[@[Total Upgrade Points]]=50)"</formula>
    </cfRule>
  </conditionalFormatting>
  <conditionalFormatting sqref="F34:G34">
    <cfRule type="expression" dxfId="410" priority="36">
      <formula>"AND([@Cat]=""3M"",[@[Total Upgrade Points]]=50)"</formula>
    </cfRule>
  </conditionalFormatting>
  <conditionalFormatting sqref="F34:G34">
    <cfRule type="expression" dxfId="409" priority="35">
      <formula>"AND([@Cat]=""3M"",[@[Total Upgrade Points]]=50)"</formula>
    </cfRule>
  </conditionalFormatting>
  <conditionalFormatting sqref="F35:G35">
    <cfRule type="expression" dxfId="408" priority="34">
      <formula>"AND([@Cat]=""3M"",[@[Total Upgrade Points]]=50)"</formula>
    </cfRule>
  </conditionalFormatting>
  <conditionalFormatting sqref="F35:G35">
    <cfRule type="expression" dxfId="407" priority="33">
      <formula>"AND([@Cat]=""3M"",[@[Total Upgrade Points]]=50)"</formula>
    </cfRule>
  </conditionalFormatting>
  <conditionalFormatting sqref="F36:G36">
    <cfRule type="expression" dxfId="406" priority="32">
      <formula>"AND([@Cat]=""3M"",[@[Total Upgrade Points]]=50)"</formula>
    </cfRule>
  </conditionalFormatting>
  <conditionalFormatting sqref="F36:G36">
    <cfRule type="expression" dxfId="405" priority="31">
      <formula>"AND([@Cat]=""3M"",[@[Total Upgrade Points]]=50)"</formula>
    </cfRule>
  </conditionalFormatting>
  <conditionalFormatting sqref="F38:G38">
    <cfRule type="expression" dxfId="404" priority="28">
      <formula>"AND([@Cat]=""3M"",[@[Total Upgrade Points]]=50)"</formula>
    </cfRule>
  </conditionalFormatting>
  <conditionalFormatting sqref="F38:G38">
    <cfRule type="expression" dxfId="403" priority="27">
      <formula>"AND([@Cat]=""3M"",[@[Total Upgrade Points]]=50)"</formula>
    </cfRule>
  </conditionalFormatting>
  <conditionalFormatting sqref="F39:G39">
    <cfRule type="expression" dxfId="402" priority="26">
      <formula>"AND([@Cat]=""3M"",[@[Total Upgrade Points]]=50)"</formula>
    </cfRule>
  </conditionalFormatting>
  <conditionalFormatting sqref="F39:G39">
    <cfRule type="expression" dxfId="401" priority="25">
      <formula>"AND([@Cat]=""3M"",[@[Total Upgrade Points]]=50)"</formula>
    </cfRule>
  </conditionalFormatting>
  <conditionalFormatting sqref="F40:G40">
    <cfRule type="expression" dxfId="400" priority="24">
      <formula>"AND([@Cat]=""3M"",[@[Total Upgrade Points]]=50)"</formula>
    </cfRule>
  </conditionalFormatting>
  <conditionalFormatting sqref="F40:G40">
    <cfRule type="expression" dxfId="399" priority="23">
      <formula>"AND([@Cat]=""3M"",[@[Total Upgrade Points]]=50)"</formula>
    </cfRule>
  </conditionalFormatting>
  <conditionalFormatting sqref="F41:G41">
    <cfRule type="expression" dxfId="398" priority="22">
      <formula>"AND([@Cat]=""3M"",[@[Total Upgrade Points]]=50)"</formula>
    </cfRule>
  </conditionalFormatting>
  <conditionalFormatting sqref="F41:G41">
    <cfRule type="expression" dxfId="397" priority="21">
      <formula>"AND([@Cat]=""3M"",[@[Total Upgrade Points]]=50)"</formula>
    </cfRule>
  </conditionalFormatting>
  <conditionalFormatting sqref="F42:G42">
    <cfRule type="expression" dxfId="396" priority="20">
      <formula>"AND([@Cat]=""3M"",[@[Total Upgrade Points]]=50)"</formula>
    </cfRule>
  </conditionalFormatting>
  <conditionalFormatting sqref="F42:G42">
    <cfRule type="expression" dxfId="395" priority="19">
      <formula>"AND([@Cat]=""3M"",[@[Total Upgrade Points]]=50)"</formula>
    </cfRule>
  </conditionalFormatting>
  <conditionalFormatting sqref="F43:G43">
    <cfRule type="expression" dxfId="394" priority="18">
      <formula>"AND([@Cat]=""3M"",[@[Total Upgrade Points]]=50)"</formula>
    </cfRule>
  </conditionalFormatting>
  <conditionalFormatting sqref="F43:G43">
    <cfRule type="expression" dxfId="393" priority="17">
      <formula>"AND([@Cat]=""3M"",[@[Total Upgrade Points]]=50)"</formula>
    </cfRule>
  </conditionalFormatting>
  <conditionalFormatting sqref="F44:G44">
    <cfRule type="expression" dxfId="392" priority="16">
      <formula>"AND([@Cat]=""3M"",[@[Total Upgrade Points]]=50)"</formula>
    </cfRule>
  </conditionalFormatting>
  <conditionalFormatting sqref="F44:G44">
    <cfRule type="expression" dxfId="391" priority="15">
      <formula>"AND([@Cat]=""3M"",[@[Total Upgrade Points]]=50)"</formula>
    </cfRule>
  </conditionalFormatting>
  <conditionalFormatting sqref="F45:G45">
    <cfRule type="expression" dxfId="390" priority="14">
      <formula>"AND([@Cat]=""3M"",[@[Total Upgrade Points]]=50)"</formula>
    </cfRule>
  </conditionalFormatting>
  <conditionalFormatting sqref="F45:G45">
    <cfRule type="expression" dxfId="389" priority="13">
      <formula>"AND([@Cat]=""3M"",[@[Total Upgrade Points]]=50)"</formula>
    </cfRule>
  </conditionalFormatting>
  <conditionalFormatting sqref="F46:G46">
    <cfRule type="expression" dxfId="388" priority="12">
      <formula>"AND([@Cat]=""3M"",[@[Total Upgrade Points]]=50)"</formula>
    </cfRule>
  </conditionalFormatting>
  <conditionalFormatting sqref="F46:G46">
    <cfRule type="expression" dxfId="387" priority="11">
      <formula>"AND([@Cat]=""3M"",[@[Total Upgrade Points]]=50)"</formula>
    </cfRule>
  </conditionalFormatting>
  <conditionalFormatting sqref="F47:G47">
    <cfRule type="expression" dxfId="386" priority="10">
      <formula>"AND([@Cat]=""3M"",[@[Total Upgrade Points]]=50)"</formula>
    </cfRule>
  </conditionalFormatting>
  <conditionalFormatting sqref="F47:G47">
    <cfRule type="expression" dxfId="385" priority="9">
      <formula>"AND([@Cat]=""3M"",[@[Total Upgrade Points]]=50)"</formula>
    </cfRule>
  </conditionalFormatting>
  <conditionalFormatting sqref="F48:G48">
    <cfRule type="expression" dxfId="384" priority="8">
      <formula>"AND([@Cat]=""3M"",[@[Total Upgrade Points]]=50)"</formula>
    </cfRule>
  </conditionalFormatting>
  <conditionalFormatting sqref="F48:G48">
    <cfRule type="expression" dxfId="383" priority="7">
      <formula>"AND([@Cat]=""3M"",[@[Total Upgrade Points]]=50)"</formula>
    </cfRule>
  </conditionalFormatting>
  <conditionalFormatting sqref="F49:G49">
    <cfRule type="expression" dxfId="382" priority="6">
      <formula>"AND([@Cat]=""3M"",[@[Total Upgrade Points]]=50)"</formula>
    </cfRule>
  </conditionalFormatting>
  <conditionalFormatting sqref="F49:G49">
    <cfRule type="expression" dxfId="381" priority="5">
      <formula>"AND([@Cat]=""3M"",[@[Total Upgrade Points]]=50)"</formula>
    </cfRule>
  </conditionalFormatting>
  <conditionalFormatting sqref="F50:G50">
    <cfRule type="expression" dxfId="380" priority="4">
      <formula>"AND([@Cat]=""3M"",[@[Total Upgrade Points]]=50)"</formula>
    </cfRule>
  </conditionalFormatting>
  <conditionalFormatting sqref="F50:G50">
    <cfRule type="expression" dxfId="379" priority="3">
      <formula>"AND([@Cat]=""3M"",[@[Total Upgrade Points]]=50)"</formula>
    </cfRule>
  </conditionalFormatting>
  <conditionalFormatting sqref="F51:G52">
    <cfRule type="expression" dxfId="378" priority="2">
      <formula>"AND([@Cat]=""3M"",[@[Total Upgrade Points]]=50)"</formula>
    </cfRule>
  </conditionalFormatting>
  <conditionalFormatting sqref="F51:G52">
    <cfRule type="expression" dxfId="377" priority="1">
      <formula>"AND([@Cat]=""3M"",[@[Total Upgrade Points]]=50)"</formula>
    </cfRule>
  </conditionalFormatting>
  <pageMargins left="0.7" right="0.7" top="0.75" bottom="0.75" header="0.3" footer="0.3"/>
  <pageSetup paperSize="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Teams!$A:$A</xm:f>
          </x14:formula1>
          <xm:sqref>D1:D1048576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378"/>
  <sheetViews>
    <sheetView zoomScale="64" zoomScaleNormal="64" workbookViewId="0">
      <pane ySplit="1" topLeftCell="A2" activePane="bottomLeft" state="frozen"/>
      <selection activeCell="R16" sqref="R16"/>
      <selection pane="bottomLeft"/>
    </sheetView>
  </sheetViews>
  <sheetFormatPr defaultColWidth="8.85546875" defaultRowHeight="15"/>
  <cols>
    <col min="1" max="1" width="7.7109375" style="32" customWidth="1"/>
    <col min="2" max="2" width="19.5703125" style="1" customWidth="1"/>
    <col min="3" max="3" width="12.5703125" style="1" customWidth="1"/>
    <col min="4" max="4" width="30.7109375" style="1" customWidth="1"/>
    <col min="5" max="5" width="7.85546875" style="33" bestFit="1" customWidth="1"/>
    <col min="6" max="6" width="8.42578125" style="34" bestFit="1" customWidth="1"/>
    <col min="7" max="7" width="8.42578125" style="34" customWidth="1"/>
    <col min="8" max="9" width="7.85546875" style="35" customWidth="1"/>
    <col min="10" max="10" width="7.85546875" style="36" customWidth="1"/>
    <col min="11" max="14" width="7.85546875" style="35" customWidth="1"/>
    <col min="15" max="15" width="7.85546875" style="37" customWidth="1"/>
    <col min="16" max="16" width="7.85546875" style="38" customWidth="1"/>
    <col min="17" max="17" width="3.5703125" style="1" customWidth="1"/>
    <col min="18" max="18" width="3.5703125" style="39" customWidth="1"/>
    <col min="19" max="19" width="3.5703125" style="40" customWidth="1"/>
    <col min="20" max="20" width="3.5703125" style="41" customWidth="1"/>
    <col min="21" max="22" width="3.5703125" style="1" customWidth="1"/>
    <col min="23" max="23" width="3.5703125" style="105" customWidth="1"/>
    <col min="24" max="24" width="3.5703125" style="40" customWidth="1"/>
    <col min="25" max="25" width="3.5703125" style="1" customWidth="1"/>
    <col min="26" max="26" width="3.5703125" style="40" customWidth="1"/>
    <col min="27" max="27" width="3.5703125" style="1" customWidth="1"/>
    <col min="28" max="29" width="3.5703125" style="39" customWidth="1"/>
    <col min="30" max="30" width="3.5703125" style="105" customWidth="1"/>
    <col min="31" max="31" width="3.5703125" style="40" customWidth="1"/>
    <col min="32" max="32" width="3.5703125" style="39" customWidth="1"/>
    <col min="33" max="33" width="3.5703125" style="42" customWidth="1"/>
    <col min="34" max="34" width="3.5703125" style="39" customWidth="1"/>
    <col min="35" max="35" width="3.5703125" style="40" customWidth="1"/>
    <col min="36" max="36" width="3.5703125" style="39" customWidth="1"/>
    <col min="37" max="37" width="3.5703125" style="1" bestFit="1" customWidth="1"/>
    <col min="38" max="38" width="3.5703125" style="1" customWidth="1"/>
    <col min="39" max="39" width="3.5703125" style="39" bestFit="1" customWidth="1"/>
    <col min="40" max="40" width="3.5703125" style="40" bestFit="1" customWidth="1"/>
    <col min="41" max="41" width="3.5703125" style="41" bestFit="1" customWidth="1"/>
    <col min="42" max="42" width="3.5703125" style="40" customWidth="1"/>
    <col min="43" max="43" width="3.5703125" style="40" bestFit="1" customWidth="1"/>
    <col min="44" max="44" width="3.7109375" style="39" bestFit="1" customWidth="1"/>
    <col min="45" max="16384" width="8.85546875" style="1"/>
  </cols>
  <sheetData>
    <row r="1" spans="1:44" ht="162" customHeight="1" thickBot="1">
      <c r="A1" s="292" t="s">
        <v>3</v>
      </c>
      <c r="B1" s="320" t="s">
        <v>0</v>
      </c>
      <c r="C1" s="321" t="s">
        <v>1</v>
      </c>
      <c r="D1" s="322" t="s">
        <v>2</v>
      </c>
      <c r="E1" s="291" t="s">
        <v>305</v>
      </c>
      <c r="F1" s="282" t="s">
        <v>4</v>
      </c>
      <c r="G1" s="285" t="s">
        <v>391</v>
      </c>
      <c r="H1" s="286" t="s">
        <v>307</v>
      </c>
      <c r="I1" s="287" t="s">
        <v>306</v>
      </c>
      <c r="J1" s="288" t="s">
        <v>308</v>
      </c>
      <c r="K1" s="289" t="s">
        <v>266</v>
      </c>
      <c r="L1" s="293" t="s">
        <v>309</v>
      </c>
      <c r="M1" s="294" t="s">
        <v>310</v>
      </c>
      <c r="N1" s="295" t="s">
        <v>311</v>
      </c>
      <c r="O1" s="279" t="s">
        <v>330</v>
      </c>
      <c r="P1" s="296" t="s">
        <v>314</v>
      </c>
      <c r="Q1" s="297" t="s">
        <v>315</v>
      </c>
      <c r="R1" s="298" t="s">
        <v>316</v>
      </c>
      <c r="S1" s="297" t="s">
        <v>317</v>
      </c>
      <c r="T1" s="299" t="s">
        <v>354</v>
      </c>
      <c r="U1" s="297" t="s">
        <v>365</v>
      </c>
      <c r="V1" s="297" t="s">
        <v>364</v>
      </c>
      <c r="W1" s="299" t="s">
        <v>366</v>
      </c>
      <c r="X1" s="297" t="s">
        <v>279</v>
      </c>
      <c r="Y1" s="298" t="s">
        <v>6</v>
      </c>
      <c r="Z1" s="297" t="s">
        <v>7</v>
      </c>
      <c r="AA1" s="300" t="s">
        <v>8</v>
      </c>
      <c r="AB1" s="301" t="s">
        <v>320</v>
      </c>
      <c r="AC1" s="297" t="s">
        <v>319</v>
      </c>
      <c r="AD1" s="301" t="s">
        <v>321</v>
      </c>
      <c r="AE1" s="302" t="s">
        <v>386</v>
      </c>
      <c r="AF1" s="302" t="s">
        <v>387</v>
      </c>
      <c r="AG1" s="298" t="s">
        <v>322</v>
      </c>
      <c r="AH1" s="297" t="s">
        <v>323</v>
      </c>
      <c r="AI1" s="302" t="s">
        <v>377</v>
      </c>
      <c r="AJ1" s="302" t="s">
        <v>378</v>
      </c>
      <c r="AK1" s="299" t="s">
        <v>324</v>
      </c>
      <c r="AL1" s="302" t="s">
        <v>294</v>
      </c>
      <c r="AM1" s="298" t="s">
        <v>9</v>
      </c>
      <c r="AN1" s="297" t="s">
        <v>10</v>
      </c>
      <c r="AO1" s="299" t="s">
        <v>11</v>
      </c>
      <c r="AP1" s="297" t="s">
        <v>380</v>
      </c>
      <c r="AQ1" s="298" t="s">
        <v>329</v>
      </c>
      <c r="AR1" s="319" t="s">
        <v>12</v>
      </c>
    </row>
    <row r="2" spans="1:44" s="82" customFormat="1">
      <c r="A2" s="303">
        <v>1</v>
      </c>
      <c r="B2" s="626" t="s">
        <v>331</v>
      </c>
      <c r="C2" s="517" t="s">
        <v>332</v>
      </c>
      <c r="D2" s="627" t="s">
        <v>183</v>
      </c>
      <c r="E2" s="197">
        <f t="shared" ref="E2:E33" si="0">SUM(N2,O2,P2)</f>
        <v>48</v>
      </c>
      <c r="F2" s="485">
        <f t="shared" ref="F2:F33" si="1">SUM(G2,H2,I2,J2,L2,N2)</f>
        <v>48</v>
      </c>
      <c r="G2" s="81">
        <f t="shared" ref="G2:G33" si="2">+IF(SUM(K2,M2,O2)&gt;20,20,SUM(K2,M2,O2))</f>
        <v>12</v>
      </c>
      <c r="H2" s="628">
        <v>0</v>
      </c>
      <c r="I2" s="629">
        <v>0</v>
      </c>
      <c r="J2" s="630"/>
      <c r="K2" s="631"/>
      <c r="L2" s="7">
        <v>0</v>
      </c>
      <c r="M2" s="632">
        <v>0</v>
      </c>
      <c r="N2" s="7">
        <f t="shared" ref="N2:N33" si="3">SUM(Q2,S2,U2,V2,X2,Z2,AC2,AE2,AF2,AH2,AI2,AJ2,AL2,AN2,AP2)</f>
        <v>36</v>
      </c>
      <c r="O2" s="8">
        <f t="shared" ref="O2:O33" si="4">SUM(R2,Y2,AB2,AD2,AG2,AM2,AQ2,AR2)</f>
        <v>12</v>
      </c>
      <c r="P2" s="9">
        <f t="shared" ref="P2:P33" si="5">SUM(T2,W2,AA2,AK2,AO2)</f>
        <v>0</v>
      </c>
      <c r="Q2" s="10"/>
      <c r="R2" s="11"/>
      <c r="S2" s="12"/>
      <c r="T2" s="13"/>
      <c r="U2" s="14"/>
      <c r="V2" s="14"/>
      <c r="W2" s="103"/>
      <c r="X2" s="12"/>
      <c r="Y2" s="14"/>
      <c r="Z2" s="12"/>
      <c r="AA2" s="14"/>
      <c r="AB2" s="11">
        <v>4</v>
      </c>
      <c r="AC2" s="11">
        <v>8</v>
      </c>
      <c r="AD2" s="103">
        <v>8</v>
      </c>
      <c r="AE2" s="12"/>
      <c r="AF2" s="11"/>
      <c r="AG2" s="15"/>
      <c r="AH2" s="11">
        <v>10</v>
      </c>
      <c r="AI2" s="12">
        <v>10</v>
      </c>
      <c r="AJ2" s="11"/>
      <c r="AK2" s="14"/>
      <c r="AL2" s="14"/>
      <c r="AM2" s="11"/>
      <c r="AN2" s="12">
        <v>8</v>
      </c>
      <c r="AO2" s="13"/>
      <c r="AP2" s="12"/>
      <c r="AQ2" s="12"/>
      <c r="AR2" s="234"/>
    </row>
    <row r="3" spans="1:44" s="82" customFormat="1">
      <c r="A3" s="80">
        <v>3</v>
      </c>
      <c r="B3" s="3" t="s">
        <v>239</v>
      </c>
      <c r="C3" s="3" t="s">
        <v>240</v>
      </c>
      <c r="D3" s="261" t="s">
        <v>55</v>
      </c>
      <c r="E3" s="197">
        <f t="shared" si="0"/>
        <v>48</v>
      </c>
      <c r="F3" s="283">
        <f t="shared" si="1"/>
        <v>44</v>
      </c>
      <c r="G3" s="81">
        <f t="shared" si="2"/>
        <v>20</v>
      </c>
      <c r="H3" s="247">
        <v>0</v>
      </c>
      <c r="I3" s="20">
        <v>0</v>
      </c>
      <c r="J3" s="18">
        <v>4</v>
      </c>
      <c r="K3" s="290">
        <v>15</v>
      </c>
      <c r="L3" s="6">
        <v>10</v>
      </c>
      <c r="M3" s="19"/>
      <c r="N3" s="7">
        <f t="shared" si="3"/>
        <v>10</v>
      </c>
      <c r="O3" s="8">
        <f t="shared" si="4"/>
        <v>32</v>
      </c>
      <c r="P3" s="9">
        <f t="shared" si="5"/>
        <v>6</v>
      </c>
      <c r="Q3" s="10"/>
      <c r="R3" s="11">
        <v>2</v>
      </c>
      <c r="S3" s="12"/>
      <c r="T3" s="13">
        <v>6</v>
      </c>
      <c r="U3" s="14"/>
      <c r="V3" s="14"/>
      <c r="W3" s="103"/>
      <c r="X3" s="12"/>
      <c r="Y3" s="14"/>
      <c r="Z3" s="12"/>
      <c r="AA3" s="14"/>
      <c r="AB3" s="11">
        <v>6</v>
      </c>
      <c r="AC3" s="11"/>
      <c r="AD3" s="103">
        <v>12</v>
      </c>
      <c r="AE3" s="12">
        <v>10</v>
      </c>
      <c r="AF3" s="11"/>
      <c r="AG3" s="15"/>
      <c r="AH3" s="11"/>
      <c r="AI3" s="12"/>
      <c r="AJ3" s="11"/>
      <c r="AK3" s="14"/>
      <c r="AL3" s="14"/>
      <c r="AM3" s="11"/>
      <c r="AN3" s="12"/>
      <c r="AO3" s="13"/>
      <c r="AP3" s="25"/>
      <c r="AQ3" s="25"/>
      <c r="AR3" s="234">
        <v>12</v>
      </c>
    </row>
    <row r="4" spans="1:44" s="82" customFormat="1">
      <c r="A4" s="80">
        <v>2</v>
      </c>
      <c r="B4" s="3" t="s">
        <v>189</v>
      </c>
      <c r="C4" s="3" t="s">
        <v>33</v>
      </c>
      <c r="D4" s="261" t="s">
        <v>129</v>
      </c>
      <c r="E4" s="197">
        <f t="shared" si="0"/>
        <v>46</v>
      </c>
      <c r="F4" s="283">
        <f t="shared" si="1"/>
        <v>38</v>
      </c>
      <c r="G4" s="81">
        <f t="shared" si="2"/>
        <v>8</v>
      </c>
      <c r="H4" s="247">
        <v>0</v>
      </c>
      <c r="I4" s="20">
        <v>0</v>
      </c>
      <c r="J4" s="18">
        <v>12</v>
      </c>
      <c r="K4" s="290">
        <v>0</v>
      </c>
      <c r="L4" s="6">
        <v>0</v>
      </c>
      <c r="M4" s="19">
        <v>0</v>
      </c>
      <c r="N4" s="7">
        <f t="shared" si="3"/>
        <v>18</v>
      </c>
      <c r="O4" s="8">
        <f t="shared" si="4"/>
        <v>8</v>
      </c>
      <c r="P4" s="9">
        <f t="shared" si="5"/>
        <v>20</v>
      </c>
      <c r="Q4" s="10">
        <v>6</v>
      </c>
      <c r="R4" s="11">
        <v>8</v>
      </c>
      <c r="S4" s="12">
        <v>12</v>
      </c>
      <c r="T4" s="13">
        <v>20</v>
      </c>
      <c r="U4" s="14"/>
      <c r="V4" s="14"/>
      <c r="W4" s="103"/>
      <c r="X4" s="12"/>
      <c r="Y4" s="14"/>
      <c r="Z4" s="12"/>
      <c r="AA4" s="14"/>
      <c r="AB4" s="11"/>
      <c r="AC4" s="11"/>
      <c r="AD4" s="103"/>
      <c r="AE4" s="12"/>
      <c r="AF4" s="11"/>
      <c r="AG4" s="15"/>
      <c r="AH4" s="11"/>
      <c r="AI4" s="12"/>
      <c r="AJ4" s="11"/>
      <c r="AK4" s="14"/>
      <c r="AL4" s="14"/>
      <c r="AM4" s="11"/>
      <c r="AN4" s="12"/>
      <c r="AO4" s="13"/>
      <c r="AP4" s="25"/>
      <c r="AQ4" s="25"/>
      <c r="AR4" s="234"/>
    </row>
    <row r="5" spans="1:44" s="82" customFormat="1">
      <c r="A5" s="411"/>
      <c r="B5" s="3" t="s">
        <v>405</v>
      </c>
      <c r="C5" s="3" t="s">
        <v>404</v>
      </c>
      <c r="D5" s="261" t="s">
        <v>45</v>
      </c>
      <c r="E5" s="344">
        <f t="shared" si="0"/>
        <v>46</v>
      </c>
      <c r="F5" s="413">
        <f t="shared" si="1"/>
        <v>46</v>
      </c>
      <c r="G5" s="81">
        <f t="shared" si="2"/>
        <v>20</v>
      </c>
      <c r="H5" s="414"/>
      <c r="I5" s="347"/>
      <c r="J5" s="393"/>
      <c r="K5" s="415"/>
      <c r="L5" s="416"/>
      <c r="M5" s="417"/>
      <c r="N5" s="418">
        <f t="shared" si="3"/>
        <v>26</v>
      </c>
      <c r="O5" s="378">
        <f t="shared" si="4"/>
        <v>20</v>
      </c>
      <c r="P5" s="419">
        <f t="shared" si="5"/>
        <v>0</v>
      </c>
      <c r="Q5" s="382"/>
      <c r="R5" s="383"/>
      <c r="S5" s="384"/>
      <c r="T5" s="420"/>
      <c r="U5" s="387"/>
      <c r="V5" s="387"/>
      <c r="W5" s="385"/>
      <c r="X5" s="384">
        <v>4</v>
      </c>
      <c r="Y5" s="387"/>
      <c r="Z5" s="384"/>
      <c r="AA5" s="387"/>
      <c r="AB5" s="383"/>
      <c r="AC5" s="383">
        <v>10</v>
      </c>
      <c r="AD5" s="385">
        <v>20</v>
      </c>
      <c r="AE5" s="384"/>
      <c r="AF5" s="383"/>
      <c r="AG5" s="421"/>
      <c r="AH5" s="383"/>
      <c r="AI5" s="384">
        <v>2</v>
      </c>
      <c r="AJ5" s="383">
        <v>6</v>
      </c>
      <c r="AK5" s="387"/>
      <c r="AL5" s="387"/>
      <c r="AM5" s="383"/>
      <c r="AN5" s="384">
        <v>4</v>
      </c>
      <c r="AO5" s="420"/>
      <c r="AP5" s="405"/>
      <c r="AQ5" s="405"/>
      <c r="AR5" s="389"/>
    </row>
    <row r="6" spans="1:44" s="82" customFormat="1">
      <c r="A6" s="303">
        <v>4</v>
      </c>
      <c r="B6" s="16" t="s">
        <v>233</v>
      </c>
      <c r="C6" s="16" t="s">
        <v>130</v>
      </c>
      <c r="D6" s="262" t="s">
        <v>20</v>
      </c>
      <c r="E6" s="197">
        <f t="shared" si="0"/>
        <v>42</v>
      </c>
      <c r="F6" s="283">
        <f t="shared" si="1"/>
        <v>32</v>
      </c>
      <c r="G6" s="81">
        <f t="shared" si="2"/>
        <v>0</v>
      </c>
      <c r="H6" s="247">
        <v>0</v>
      </c>
      <c r="I6" s="20">
        <v>0</v>
      </c>
      <c r="J6" s="18">
        <v>0</v>
      </c>
      <c r="K6" s="290">
        <v>0</v>
      </c>
      <c r="L6" s="6">
        <v>0</v>
      </c>
      <c r="M6" s="19">
        <v>0</v>
      </c>
      <c r="N6" s="7">
        <f t="shared" si="3"/>
        <v>32</v>
      </c>
      <c r="O6" s="8">
        <f t="shared" si="4"/>
        <v>0</v>
      </c>
      <c r="P6" s="9">
        <f t="shared" si="5"/>
        <v>10</v>
      </c>
      <c r="Q6" s="10"/>
      <c r="R6" s="11"/>
      <c r="S6" s="12"/>
      <c r="T6" s="13"/>
      <c r="U6" s="14">
        <v>2</v>
      </c>
      <c r="V6" s="14">
        <v>8</v>
      </c>
      <c r="W6" s="103">
        <v>10</v>
      </c>
      <c r="X6" s="12"/>
      <c r="Y6" s="14"/>
      <c r="Z6" s="12"/>
      <c r="AA6" s="14"/>
      <c r="AB6" s="11"/>
      <c r="AC6" s="11"/>
      <c r="AD6" s="103"/>
      <c r="AE6" s="12"/>
      <c r="AF6" s="11"/>
      <c r="AG6" s="15"/>
      <c r="AH6" s="11">
        <v>6</v>
      </c>
      <c r="AI6" s="12">
        <v>8</v>
      </c>
      <c r="AJ6" s="11"/>
      <c r="AK6" s="14"/>
      <c r="AL6" s="14"/>
      <c r="AM6" s="11"/>
      <c r="AN6" s="12"/>
      <c r="AO6" s="13"/>
      <c r="AP6" s="25">
        <v>8</v>
      </c>
      <c r="AQ6" s="25"/>
      <c r="AR6" s="234"/>
    </row>
    <row r="7" spans="1:44">
      <c r="A7" s="411">
        <v>5</v>
      </c>
      <c r="B7" s="3" t="s">
        <v>605</v>
      </c>
      <c r="C7" s="3" t="s">
        <v>197</v>
      </c>
      <c r="D7" s="392" t="s">
        <v>565</v>
      </c>
      <c r="E7" s="344">
        <f t="shared" si="0"/>
        <v>42</v>
      </c>
      <c r="F7" s="413">
        <f t="shared" si="1"/>
        <v>40</v>
      </c>
      <c r="G7" s="81">
        <f t="shared" si="2"/>
        <v>20</v>
      </c>
      <c r="H7" s="414"/>
      <c r="I7" s="347"/>
      <c r="J7" s="393"/>
      <c r="K7" s="415"/>
      <c r="L7" s="416"/>
      <c r="M7" s="417"/>
      <c r="N7" s="418">
        <f t="shared" si="3"/>
        <v>20</v>
      </c>
      <c r="O7" s="378">
        <f t="shared" si="4"/>
        <v>22</v>
      </c>
      <c r="P7" s="419">
        <f t="shared" si="5"/>
        <v>0</v>
      </c>
      <c r="Q7" s="382"/>
      <c r="R7" s="383"/>
      <c r="S7" s="384"/>
      <c r="T7" s="420"/>
      <c r="U7" s="387"/>
      <c r="V7" s="387"/>
      <c r="W7" s="385"/>
      <c r="X7" s="384"/>
      <c r="Y7" s="387"/>
      <c r="Z7" s="384"/>
      <c r="AA7" s="387"/>
      <c r="AB7" s="383"/>
      <c r="AC7" s="383"/>
      <c r="AD7" s="385"/>
      <c r="AE7" s="384"/>
      <c r="AF7" s="383"/>
      <c r="AG7" s="421"/>
      <c r="AH7" s="383"/>
      <c r="AI7" s="384"/>
      <c r="AJ7" s="383"/>
      <c r="AK7" s="387"/>
      <c r="AL7" s="387">
        <v>20</v>
      </c>
      <c r="AM7" s="383">
        <v>12</v>
      </c>
      <c r="AN7" s="384"/>
      <c r="AO7" s="420"/>
      <c r="AP7" s="405"/>
      <c r="AQ7" s="405">
        <v>10</v>
      </c>
      <c r="AR7" s="389"/>
    </row>
    <row r="8" spans="1:44">
      <c r="A8" s="412">
        <v>6</v>
      </c>
      <c r="B8" s="3" t="s">
        <v>297</v>
      </c>
      <c r="C8" s="3" t="s">
        <v>298</v>
      </c>
      <c r="D8" s="261" t="s">
        <v>34</v>
      </c>
      <c r="E8" s="344">
        <f t="shared" si="0"/>
        <v>41</v>
      </c>
      <c r="F8" s="413">
        <f t="shared" si="1"/>
        <v>26</v>
      </c>
      <c r="G8" s="81">
        <f t="shared" si="2"/>
        <v>18</v>
      </c>
      <c r="H8" s="414"/>
      <c r="I8" s="347"/>
      <c r="J8" s="393"/>
      <c r="K8" s="415"/>
      <c r="L8" s="416"/>
      <c r="M8" s="417"/>
      <c r="N8" s="418">
        <f t="shared" si="3"/>
        <v>8</v>
      </c>
      <c r="O8" s="378">
        <f t="shared" si="4"/>
        <v>18</v>
      </c>
      <c r="P8" s="419">
        <f t="shared" si="5"/>
        <v>15</v>
      </c>
      <c r="Q8" s="382"/>
      <c r="R8" s="383"/>
      <c r="S8" s="384"/>
      <c r="T8" s="420"/>
      <c r="U8" s="387"/>
      <c r="V8" s="387"/>
      <c r="W8" s="385"/>
      <c r="X8" s="384">
        <v>8</v>
      </c>
      <c r="Y8" s="387">
        <v>10</v>
      </c>
      <c r="Z8" s="384"/>
      <c r="AA8" s="387">
        <v>15</v>
      </c>
      <c r="AB8" s="383"/>
      <c r="AC8" s="383"/>
      <c r="AD8" s="385"/>
      <c r="AE8" s="384"/>
      <c r="AF8" s="383"/>
      <c r="AG8" s="421"/>
      <c r="AH8" s="383"/>
      <c r="AI8" s="384"/>
      <c r="AJ8" s="383"/>
      <c r="AK8" s="387"/>
      <c r="AL8" s="387"/>
      <c r="AM8" s="383">
        <v>8</v>
      </c>
      <c r="AN8" s="384"/>
      <c r="AO8" s="420"/>
      <c r="AP8" s="405"/>
      <c r="AQ8" s="405"/>
      <c r="AR8" s="389"/>
    </row>
    <row r="9" spans="1:44">
      <c r="A9" s="80">
        <v>7</v>
      </c>
      <c r="B9" s="16" t="s">
        <v>176</v>
      </c>
      <c r="C9" s="16" t="s">
        <v>42</v>
      </c>
      <c r="D9" s="262" t="s">
        <v>22</v>
      </c>
      <c r="E9" s="197">
        <f t="shared" si="0"/>
        <v>40</v>
      </c>
      <c r="F9" s="283">
        <f t="shared" si="1"/>
        <v>20</v>
      </c>
      <c r="G9" s="81">
        <f t="shared" si="2"/>
        <v>20</v>
      </c>
      <c r="H9" s="247">
        <v>0</v>
      </c>
      <c r="I9" s="20">
        <v>0</v>
      </c>
      <c r="J9" s="18">
        <v>0</v>
      </c>
      <c r="K9" s="290">
        <v>60</v>
      </c>
      <c r="L9" s="6">
        <v>0</v>
      </c>
      <c r="M9" s="19">
        <v>0</v>
      </c>
      <c r="N9" s="7">
        <f t="shared" si="3"/>
        <v>0</v>
      </c>
      <c r="O9" s="8">
        <f t="shared" si="4"/>
        <v>40</v>
      </c>
      <c r="P9" s="9">
        <f t="shared" si="5"/>
        <v>0</v>
      </c>
      <c r="Q9" s="10"/>
      <c r="R9" s="11">
        <v>20</v>
      </c>
      <c r="S9" s="12"/>
      <c r="T9" s="13"/>
      <c r="U9" s="14"/>
      <c r="V9" s="14"/>
      <c r="W9" s="103"/>
      <c r="X9" s="12"/>
      <c r="Y9" s="14"/>
      <c r="Z9" s="12"/>
      <c r="AA9" s="14"/>
      <c r="AB9" s="11">
        <v>20</v>
      </c>
      <c r="AC9" s="11"/>
      <c r="AD9" s="103"/>
      <c r="AE9" s="13"/>
      <c r="AF9" s="11"/>
      <c r="AG9" s="15"/>
      <c r="AH9" s="11"/>
      <c r="AI9" s="12"/>
      <c r="AJ9" s="11"/>
      <c r="AK9" s="14"/>
      <c r="AL9" s="14"/>
      <c r="AM9" s="11"/>
      <c r="AN9" s="12"/>
      <c r="AO9" s="13"/>
      <c r="AP9" s="25"/>
      <c r="AQ9" s="25"/>
      <c r="AR9" s="234"/>
    </row>
    <row r="10" spans="1:44">
      <c r="A10" s="80">
        <v>8</v>
      </c>
      <c r="B10" s="3" t="s">
        <v>292</v>
      </c>
      <c r="C10" s="3" t="s">
        <v>293</v>
      </c>
      <c r="D10" s="261" t="s">
        <v>181</v>
      </c>
      <c r="E10" s="197">
        <f t="shared" si="0"/>
        <v>38</v>
      </c>
      <c r="F10" s="283">
        <f t="shared" si="1"/>
        <v>30</v>
      </c>
      <c r="G10" s="81">
        <f t="shared" si="2"/>
        <v>12</v>
      </c>
      <c r="H10" s="247">
        <v>0</v>
      </c>
      <c r="I10" s="20">
        <v>0</v>
      </c>
      <c r="J10" s="18">
        <v>0</v>
      </c>
      <c r="K10" s="290">
        <v>0</v>
      </c>
      <c r="L10" s="6">
        <v>0</v>
      </c>
      <c r="M10" s="19">
        <v>0</v>
      </c>
      <c r="N10" s="7">
        <f t="shared" si="3"/>
        <v>18</v>
      </c>
      <c r="O10" s="8">
        <f t="shared" si="4"/>
        <v>12</v>
      </c>
      <c r="P10" s="9">
        <f t="shared" si="5"/>
        <v>8</v>
      </c>
      <c r="Q10" s="10"/>
      <c r="R10" s="11"/>
      <c r="S10" s="12"/>
      <c r="T10" s="13"/>
      <c r="U10" s="14">
        <v>4</v>
      </c>
      <c r="V10" s="14">
        <v>4</v>
      </c>
      <c r="W10" s="103">
        <v>8</v>
      </c>
      <c r="X10" s="12">
        <v>10</v>
      </c>
      <c r="Y10" s="14"/>
      <c r="Z10" s="12"/>
      <c r="AA10" s="14"/>
      <c r="AB10" s="11">
        <v>10</v>
      </c>
      <c r="AC10" s="11"/>
      <c r="AD10" s="103"/>
      <c r="AE10" s="12"/>
      <c r="AF10" s="11"/>
      <c r="AG10" s="15"/>
      <c r="AH10" s="11"/>
      <c r="AI10" s="12"/>
      <c r="AJ10" s="11"/>
      <c r="AK10" s="14"/>
      <c r="AL10" s="14"/>
      <c r="AM10" s="11">
        <v>2</v>
      </c>
      <c r="AN10" s="12"/>
      <c r="AO10" s="13"/>
      <c r="AP10" s="25"/>
      <c r="AQ10" s="25"/>
      <c r="AR10" s="234"/>
    </row>
    <row r="11" spans="1:44">
      <c r="A11" s="411">
        <v>9</v>
      </c>
      <c r="B11" s="3" t="s">
        <v>581</v>
      </c>
      <c r="C11" s="3" t="s">
        <v>582</v>
      </c>
      <c r="D11" s="392" t="s">
        <v>60</v>
      </c>
      <c r="E11" s="344">
        <f t="shared" si="0"/>
        <v>37</v>
      </c>
      <c r="F11" s="413">
        <f t="shared" si="1"/>
        <v>37</v>
      </c>
      <c r="G11" s="81">
        <f t="shared" si="2"/>
        <v>20</v>
      </c>
      <c r="H11" s="414"/>
      <c r="I11" s="347"/>
      <c r="J11" s="393"/>
      <c r="K11" s="415"/>
      <c r="L11" s="416"/>
      <c r="M11" s="417"/>
      <c r="N11" s="418">
        <f t="shared" si="3"/>
        <v>17</v>
      </c>
      <c r="O11" s="378">
        <f t="shared" si="4"/>
        <v>20</v>
      </c>
      <c r="P11" s="419">
        <f t="shared" si="5"/>
        <v>0</v>
      </c>
      <c r="Q11" s="382"/>
      <c r="R11" s="383"/>
      <c r="S11" s="384"/>
      <c r="T11" s="420"/>
      <c r="U11" s="387"/>
      <c r="V11" s="387"/>
      <c r="W11" s="385"/>
      <c r="X11" s="384"/>
      <c r="Y11" s="387"/>
      <c r="Z11" s="384"/>
      <c r="AA11" s="387"/>
      <c r="AB11" s="383"/>
      <c r="AC11" s="383"/>
      <c r="AD11" s="385"/>
      <c r="AE11" s="384"/>
      <c r="AF11" s="383"/>
      <c r="AG11" s="421"/>
      <c r="AH11" s="383"/>
      <c r="AI11" s="384"/>
      <c r="AJ11" s="383">
        <v>15</v>
      </c>
      <c r="AK11" s="387"/>
      <c r="AL11" s="387"/>
      <c r="AM11" s="383"/>
      <c r="AN11" s="384">
        <v>2</v>
      </c>
      <c r="AO11" s="420"/>
      <c r="AP11" s="405"/>
      <c r="AQ11" s="405">
        <v>20</v>
      </c>
      <c r="AR11" s="389"/>
    </row>
    <row r="12" spans="1:44" s="82" customFormat="1">
      <c r="A12" s="412">
        <v>10</v>
      </c>
      <c r="B12" s="3" t="s">
        <v>569</v>
      </c>
      <c r="C12" s="3" t="s">
        <v>570</v>
      </c>
      <c r="D12" s="392" t="s">
        <v>45</v>
      </c>
      <c r="E12" s="344">
        <f t="shared" si="0"/>
        <v>35</v>
      </c>
      <c r="F12" s="413">
        <f t="shared" si="1"/>
        <v>35</v>
      </c>
      <c r="G12" s="81">
        <f t="shared" si="2"/>
        <v>10</v>
      </c>
      <c r="H12" s="414"/>
      <c r="I12" s="347"/>
      <c r="J12" s="393"/>
      <c r="K12" s="415"/>
      <c r="L12" s="416"/>
      <c r="M12" s="417"/>
      <c r="N12" s="418">
        <f t="shared" si="3"/>
        <v>25</v>
      </c>
      <c r="O12" s="378">
        <f t="shared" si="4"/>
        <v>10</v>
      </c>
      <c r="P12" s="419">
        <f t="shared" si="5"/>
        <v>0</v>
      </c>
      <c r="Q12" s="382"/>
      <c r="R12" s="383"/>
      <c r="S12" s="384"/>
      <c r="T12" s="420"/>
      <c r="U12" s="387"/>
      <c r="V12" s="387"/>
      <c r="W12" s="385"/>
      <c r="X12" s="384"/>
      <c r="Y12" s="387"/>
      <c r="Z12" s="384"/>
      <c r="AA12" s="387"/>
      <c r="AB12" s="383"/>
      <c r="AC12" s="383"/>
      <c r="AD12" s="385"/>
      <c r="AE12" s="384"/>
      <c r="AF12" s="383"/>
      <c r="AG12" s="421"/>
      <c r="AH12" s="383"/>
      <c r="AI12" s="384">
        <v>15</v>
      </c>
      <c r="AJ12" s="383">
        <v>10</v>
      </c>
      <c r="AK12" s="387"/>
      <c r="AL12" s="387"/>
      <c r="AM12" s="383">
        <v>10</v>
      </c>
      <c r="AN12" s="384"/>
      <c r="AO12" s="420"/>
      <c r="AP12" s="405"/>
      <c r="AQ12" s="405"/>
      <c r="AR12" s="389"/>
    </row>
    <row r="13" spans="1:44">
      <c r="A13" s="80"/>
      <c r="B13" s="3" t="s">
        <v>676</v>
      </c>
      <c r="C13" s="3" t="s">
        <v>566</v>
      </c>
      <c r="D13" s="261" t="s">
        <v>111</v>
      </c>
      <c r="E13" s="197">
        <f t="shared" si="0"/>
        <v>35</v>
      </c>
      <c r="F13" s="488">
        <f t="shared" si="1"/>
        <v>20</v>
      </c>
      <c r="G13" s="81">
        <f t="shared" si="2"/>
        <v>20</v>
      </c>
      <c r="H13" s="247">
        <v>0</v>
      </c>
      <c r="I13" s="20">
        <v>0</v>
      </c>
      <c r="J13" s="18">
        <v>0</v>
      </c>
      <c r="K13" s="290">
        <v>0</v>
      </c>
      <c r="L13" s="6">
        <v>0</v>
      </c>
      <c r="M13" s="19">
        <v>0</v>
      </c>
      <c r="N13" s="7">
        <f t="shared" si="3"/>
        <v>0</v>
      </c>
      <c r="O13" s="8">
        <f t="shared" si="4"/>
        <v>35</v>
      </c>
      <c r="P13" s="9">
        <f t="shared" si="5"/>
        <v>0</v>
      </c>
      <c r="Q13" s="10"/>
      <c r="R13" s="11"/>
      <c r="S13" s="12"/>
      <c r="T13" s="13"/>
      <c r="U13" s="14"/>
      <c r="V13" s="14"/>
      <c r="W13" s="103"/>
      <c r="X13" s="12"/>
      <c r="Y13" s="14"/>
      <c r="Z13" s="12"/>
      <c r="AA13" s="14"/>
      <c r="AB13" s="11"/>
      <c r="AC13" s="11"/>
      <c r="AD13" s="103"/>
      <c r="AE13" s="12"/>
      <c r="AF13" s="11"/>
      <c r="AG13" s="15"/>
      <c r="AH13" s="11"/>
      <c r="AI13" s="12"/>
      <c r="AJ13" s="11"/>
      <c r="AK13" s="14"/>
      <c r="AL13" s="14"/>
      <c r="AM13" s="11"/>
      <c r="AN13" s="12"/>
      <c r="AO13" s="13"/>
      <c r="AP13" s="25"/>
      <c r="AQ13" s="25">
        <v>15</v>
      </c>
      <c r="AR13" s="234">
        <v>20</v>
      </c>
    </row>
    <row r="14" spans="1:44">
      <c r="A14" s="412"/>
      <c r="B14" s="3" t="s">
        <v>522</v>
      </c>
      <c r="C14" s="3" t="s">
        <v>396</v>
      </c>
      <c r="D14" s="392" t="s">
        <v>47</v>
      </c>
      <c r="E14" s="344">
        <f t="shared" si="0"/>
        <v>34</v>
      </c>
      <c r="F14" s="413">
        <f t="shared" si="1"/>
        <v>29</v>
      </c>
      <c r="G14" s="81">
        <f t="shared" si="2"/>
        <v>20</v>
      </c>
      <c r="H14" s="414"/>
      <c r="I14" s="347"/>
      <c r="J14" s="393"/>
      <c r="K14" s="415">
        <v>12</v>
      </c>
      <c r="L14" s="416"/>
      <c r="M14" s="417"/>
      <c r="N14" s="418">
        <f t="shared" si="3"/>
        <v>9</v>
      </c>
      <c r="O14" s="378">
        <f t="shared" si="4"/>
        <v>25</v>
      </c>
      <c r="P14" s="419">
        <f t="shared" si="5"/>
        <v>0</v>
      </c>
      <c r="Q14" s="382"/>
      <c r="R14" s="383"/>
      <c r="S14" s="384"/>
      <c r="T14" s="420"/>
      <c r="U14" s="387"/>
      <c r="V14" s="387"/>
      <c r="W14" s="385"/>
      <c r="X14" s="384"/>
      <c r="Y14" s="387"/>
      <c r="Z14" s="384"/>
      <c r="AA14" s="387"/>
      <c r="AB14" s="383"/>
      <c r="AC14" s="383"/>
      <c r="AD14" s="385"/>
      <c r="AE14" s="384">
        <v>8</v>
      </c>
      <c r="AF14" s="383"/>
      <c r="AG14" s="421"/>
      <c r="AH14" s="383">
        <v>1</v>
      </c>
      <c r="AI14" s="384"/>
      <c r="AJ14" s="383"/>
      <c r="AK14" s="387"/>
      <c r="AL14" s="387"/>
      <c r="AM14" s="383"/>
      <c r="AN14" s="384"/>
      <c r="AO14" s="420"/>
      <c r="AP14" s="405"/>
      <c r="AQ14" s="405"/>
      <c r="AR14" s="389">
        <v>25</v>
      </c>
    </row>
    <row r="15" spans="1:44">
      <c r="A15" s="80"/>
      <c r="B15" s="16" t="s">
        <v>343</v>
      </c>
      <c r="C15" s="16" t="s">
        <v>344</v>
      </c>
      <c r="D15" s="262" t="s">
        <v>165</v>
      </c>
      <c r="E15" s="197">
        <f t="shared" si="0"/>
        <v>30</v>
      </c>
      <c r="F15" s="283">
        <f t="shared" si="1"/>
        <v>30</v>
      </c>
      <c r="G15" s="81">
        <f t="shared" si="2"/>
        <v>15</v>
      </c>
      <c r="H15" s="247">
        <v>0</v>
      </c>
      <c r="I15" s="20"/>
      <c r="J15" s="18"/>
      <c r="K15" s="290"/>
      <c r="L15" s="6">
        <v>0</v>
      </c>
      <c r="M15" s="19">
        <v>0</v>
      </c>
      <c r="N15" s="7">
        <f t="shared" si="3"/>
        <v>15</v>
      </c>
      <c r="O15" s="8">
        <f t="shared" si="4"/>
        <v>15</v>
      </c>
      <c r="P15" s="9">
        <f t="shared" si="5"/>
        <v>0</v>
      </c>
      <c r="Q15" s="10"/>
      <c r="R15" s="11"/>
      <c r="S15" s="12"/>
      <c r="T15" s="13"/>
      <c r="U15" s="14"/>
      <c r="V15" s="14"/>
      <c r="W15" s="103"/>
      <c r="X15" s="12"/>
      <c r="Y15" s="14"/>
      <c r="Z15" s="12"/>
      <c r="AA15" s="14"/>
      <c r="AB15" s="11"/>
      <c r="AC15" s="11">
        <v>15</v>
      </c>
      <c r="AD15" s="103">
        <v>15</v>
      </c>
      <c r="AE15" s="13"/>
      <c r="AF15" s="11"/>
      <c r="AG15" s="15"/>
      <c r="AH15" s="11"/>
      <c r="AI15" s="12"/>
      <c r="AJ15" s="11"/>
      <c r="AK15" s="14"/>
      <c r="AL15" s="14"/>
      <c r="AM15" s="11"/>
      <c r="AN15" s="12"/>
      <c r="AO15" s="13"/>
      <c r="AP15" s="25"/>
      <c r="AQ15" s="25"/>
      <c r="AR15" s="234"/>
    </row>
    <row r="16" spans="1:44" s="82" customFormat="1">
      <c r="A16" s="411"/>
      <c r="B16" s="3" t="s">
        <v>542</v>
      </c>
      <c r="C16" s="3" t="s">
        <v>638</v>
      </c>
      <c r="D16" s="261" t="s">
        <v>55</v>
      </c>
      <c r="E16" s="344">
        <f t="shared" si="0"/>
        <v>27</v>
      </c>
      <c r="F16" s="625">
        <f t="shared" si="1"/>
        <v>27</v>
      </c>
      <c r="G16" s="81">
        <f t="shared" si="2"/>
        <v>15</v>
      </c>
      <c r="H16" s="414"/>
      <c r="I16" s="347"/>
      <c r="J16" s="393"/>
      <c r="K16" s="415"/>
      <c r="L16" s="416"/>
      <c r="M16" s="417"/>
      <c r="N16" s="418">
        <f t="shared" si="3"/>
        <v>12</v>
      </c>
      <c r="O16" s="378">
        <f t="shared" si="4"/>
        <v>15</v>
      </c>
      <c r="P16" s="419">
        <f t="shared" si="5"/>
        <v>0</v>
      </c>
      <c r="Q16" s="382"/>
      <c r="R16" s="383"/>
      <c r="S16" s="384"/>
      <c r="T16" s="420"/>
      <c r="U16" s="387"/>
      <c r="V16" s="387"/>
      <c r="W16" s="385"/>
      <c r="X16" s="384"/>
      <c r="Y16" s="387"/>
      <c r="Z16" s="384"/>
      <c r="AA16" s="387"/>
      <c r="AB16" s="383"/>
      <c r="AC16" s="383"/>
      <c r="AD16" s="385"/>
      <c r="AE16" s="384"/>
      <c r="AF16" s="383"/>
      <c r="AG16" s="421"/>
      <c r="AH16" s="383"/>
      <c r="AI16" s="384"/>
      <c r="AJ16" s="383"/>
      <c r="AK16" s="387"/>
      <c r="AL16" s="387"/>
      <c r="AM16" s="383"/>
      <c r="AN16" s="384"/>
      <c r="AO16" s="420"/>
      <c r="AP16" s="405">
        <v>12</v>
      </c>
      <c r="AQ16" s="405"/>
      <c r="AR16" s="389">
        <v>15</v>
      </c>
    </row>
    <row r="17" spans="1:44">
      <c r="A17" s="80"/>
      <c r="B17" s="3" t="s">
        <v>302</v>
      </c>
      <c r="C17" s="3" t="s">
        <v>61</v>
      </c>
      <c r="D17" s="261" t="s">
        <v>20</v>
      </c>
      <c r="E17" s="197">
        <f t="shared" si="0"/>
        <v>24</v>
      </c>
      <c r="F17" s="283">
        <f t="shared" si="1"/>
        <v>20</v>
      </c>
      <c r="G17" s="81">
        <f t="shared" si="2"/>
        <v>8</v>
      </c>
      <c r="H17" s="247">
        <v>0</v>
      </c>
      <c r="I17" s="20">
        <v>0</v>
      </c>
      <c r="J17" s="18">
        <v>0</v>
      </c>
      <c r="K17" s="290">
        <v>0</v>
      </c>
      <c r="L17" s="6">
        <v>0</v>
      </c>
      <c r="M17" s="19">
        <v>0</v>
      </c>
      <c r="N17" s="7">
        <f t="shared" si="3"/>
        <v>12</v>
      </c>
      <c r="O17" s="8">
        <f t="shared" si="4"/>
        <v>8</v>
      </c>
      <c r="P17" s="9">
        <f t="shared" si="5"/>
        <v>4</v>
      </c>
      <c r="Q17" s="10"/>
      <c r="R17" s="11"/>
      <c r="S17" s="12">
        <v>8</v>
      </c>
      <c r="T17" s="13">
        <v>4</v>
      </c>
      <c r="U17" s="14"/>
      <c r="V17" s="14"/>
      <c r="W17" s="103"/>
      <c r="X17" s="12"/>
      <c r="Y17" s="14">
        <v>8</v>
      </c>
      <c r="Z17" s="12">
        <v>2</v>
      </c>
      <c r="AA17" s="14"/>
      <c r="AB17" s="11"/>
      <c r="AC17" s="11">
        <v>2</v>
      </c>
      <c r="AD17" s="103"/>
      <c r="AE17" s="12"/>
      <c r="AF17" s="11"/>
      <c r="AG17" s="15"/>
      <c r="AH17" s="11"/>
      <c r="AI17" s="12"/>
      <c r="AJ17" s="11"/>
      <c r="AK17" s="14"/>
      <c r="AL17" s="14"/>
      <c r="AM17" s="11"/>
      <c r="AN17" s="12"/>
      <c r="AO17" s="13"/>
      <c r="AP17" s="25"/>
      <c r="AQ17" s="25"/>
      <c r="AR17" s="234"/>
    </row>
    <row r="18" spans="1:44">
      <c r="A18" s="303"/>
      <c r="B18" s="16" t="s">
        <v>229</v>
      </c>
      <c r="C18" s="16" t="s">
        <v>230</v>
      </c>
      <c r="D18" s="262" t="s">
        <v>22</v>
      </c>
      <c r="E18" s="197">
        <f t="shared" si="0"/>
        <v>22</v>
      </c>
      <c r="F18" s="283">
        <f t="shared" si="1"/>
        <v>40</v>
      </c>
      <c r="G18" s="81">
        <f t="shared" si="2"/>
        <v>0</v>
      </c>
      <c r="H18" s="247">
        <v>0</v>
      </c>
      <c r="I18" s="20">
        <v>0</v>
      </c>
      <c r="J18" s="18">
        <v>8</v>
      </c>
      <c r="K18" s="290">
        <v>0</v>
      </c>
      <c r="L18" s="6">
        <v>10</v>
      </c>
      <c r="M18" s="19">
        <v>0</v>
      </c>
      <c r="N18" s="7">
        <f t="shared" si="3"/>
        <v>22</v>
      </c>
      <c r="O18" s="8">
        <f t="shared" si="4"/>
        <v>0</v>
      </c>
      <c r="P18" s="9">
        <f t="shared" si="5"/>
        <v>0</v>
      </c>
      <c r="Q18" s="10">
        <v>2</v>
      </c>
      <c r="R18" s="11"/>
      <c r="S18" s="12">
        <v>6</v>
      </c>
      <c r="T18" s="13"/>
      <c r="U18" s="14"/>
      <c r="V18" s="14"/>
      <c r="W18" s="103"/>
      <c r="X18" s="12"/>
      <c r="Y18" s="14"/>
      <c r="Z18" s="12"/>
      <c r="AA18" s="14"/>
      <c r="AB18" s="11"/>
      <c r="AC18" s="11">
        <v>6</v>
      </c>
      <c r="AD18" s="103"/>
      <c r="AE18" s="12"/>
      <c r="AF18" s="11"/>
      <c r="AG18" s="15"/>
      <c r="AH18" s="11">
        <v>2</v>
      </c>
      <c r="AI18" s="12"/>
      <c r="AJ18" s="11"/>
      <c r="AK18" s="14"/>
      <c r="AL18" s="14"/>
      <c r="AM18" s="11"/>
      <c r="AN18" s="12">
        <v>6</v>
      </c>
      <c r="AO18" s="13"/>
      <c r="AP18" s="25"/>
      <c r="AQ18" s="25"/>
      <c r="AR18" s="234"/>
    </row>
    <row r="19" spans="1:44">
      <c r="A19" s="411"/>
      <c r="B19" s="3" t="s">
        <v>408</v>
      </c>
      <c r="C19" s="3" t="s">
        <v>395</v>
      </c>
      <c r="D19" s="261" t="s">
        <v>283</v>
      </c>
      <c r="E19" s="344">
        <f t="shared" si="0"/>
        <v>22</v>
      </c>
      <c r="F19" s="413">
        <f t="shared" si="1"/>
        <v>22</v>
      </c>
      <c r="G19" s="81">
        <f t="shared" si="2"/>
        <v>20</v>
      </c>
      <c r="H19" s="414"/>
      <c r="I19" s="347"/>
      <c r="J19" s="393"/>
      <c r="K19" s="415"/>
      <c r="L19" s="416"/>
      <c r="M19" s="417"/>
      <c r="N19" s="418">
        <f t="shared" si="3"/>
        <v>2</v>
      </c>
      <c r="O19" s="378">
        <f t="shared" si="4"/>
        <v>20</v>
      </c>
      <c r="P19" s="419">
        <f t="shared" si="5"/>
        <v>0</v>
      </c>
      <c r="Q19" s="382"/>
      <c r="R19" s="383"/>
      <c r="S19" s="384"/>
      <c r="T19" s="420"/>
      <c r="U19" s="387"/>
      <c r="V19" s="387"/>
      <c r="W19" s="385"/>
      <c r="X19" s="384">
        <v>2</v>
      </c>
      <c r="Y19" s="387"/>
      <c r="Z19" s="384"/>
      <c r="AA19" s="387"/>
      <c r="AB19" s="383"/>
      <c r="AC19" s="383"/>
      <c r="AD19" s="385"/>
      <c r="AE19" s="384"/>
      <c r="AF19" s="383"/>
      <c r="AG19" s="421"/>
      <c r="AH19" s="383"/>
      <c r="AI19" s="384"/>
      <c r="AJ19" s="383"/>
      <c r="AK19" s="387"/>
      <c r="AL19" s="387"/>
      <c r="AM19" s="383">
        <v>8</v>
      </c>
      <c r="AN19" s="384"/>
      <c r="AO19" s="420"/>
      <c r="AP19" s="405"/>
      <c r="AQ19" s="405">
        <v>12</v>
      </c>
      <c r="AR19" s="389"/>
    </row>
    <row r="20" spans="1:44">
      <c r="A20" s="412"/>
      <c r="B20" s="3" t="s">
        <v>400</v>
      </c>
      <c r="C20" s="3" t="s">
        <v>33</v>
      </c>
      <c r="D20" s="392" t="s">
        <v>51</v>
      </c>
      <c r="E20" s="344">
        <f t="shared" si="0"/>
        <v>20</v>
      </c>
      <c r="F20" s="413">
        <f t="shared" si="1"/>
        <v>20</v>
      </c>
      <c r="G20" s="81">
        <f t="shared" si="2"/>
        <v>4</v>
      </c>
      <c r="H20" s="414"/>
      <c r="I20" s="347"/>
      <c r="J20" s="393"/>
      <c r="K20" s="415"/>
      <c r="L20" s="416"/>
      <c r="M20" s="417"/>
      <c r="N20" s="418">
        <f t="shared" si="3"/>
        <v>16</v>
      </c>
      <c r="O20" s="378">
        <f t="shared" si="4"/>
        <v>4</v>
      </c>
      <c r="P20" s="419">
        <f t="shared" si="5"/>
        <v>0</v>
      </c>
      <c r="Q20" s="382"/>
      <c r="R20" s="383"/>
      <c r="S20" s="384"/>
      <c r="T20" s="420"/>
      <c r="U20" s="387"/>
      <c r="V20" s="387"/>
      <c r="W20" s="385"/>
      <c r="X20" s="384"/>
      <c r="Y20" s="387"/>
      <c r="Z20" s="384"/>
      <c r="AA20" s="387"/>
      <c r="AB20" s="383"/>
      <c r="AC20" s="383"/>
      <c r="AD20" s="385"/>
      <c r="AE20" s="384"/>
      <c r="AF20" s="383"/>
      <c r="AG20" s="421"/>
      <c r="AH20" s="383">
        <v>8</v>
      </c>
      <c r="AI20" s="384"/>
      <c r="AJ20" s="383">
        <v>8</v>
      </c>
      <c r="AK20" s="387"/>
      <c r="AL20" s="387"/>
      <c r="AM20" s="383">
        <v>4</v>
      </c>
      <c r="AN20" s="384"/>
      <c r="AO20" s="420"/>
      <c r="AP20" s="405"/>
      <c r="AQ20" s="405"/>
      <c r="AR20" s="389"/>
    </row>
    <row r="21" spans="1:44">
      <c r="A21" s="411"/>
      <c r="B21" s="469" t="s">
        <v>506</v>
      </c>
      <c r="C21" s="3" t="s">
        <v>507</v>
      </c>
      <c r="D21" s="392" t="s">
        <v>55</v>
      </c>
      <c r="E21" s="344">
        <f t="shared" si="0"/>
        <v>20</v>
      </c>
      <c r="F21" s="625">
        <f t="shared" si="1"/>
        <v>20</v>
      </c>
      <c r="G21" s="81">
        <f t="shared" si="2"/>
        <v>20</v>
      </c>
      <c r="H21" s="414"/>
      <c r="I21" s="347"/>
      <c r="J21" s="393"/>
      <c r="K21" s="415"/>
      <c r="L21" s="416"/>
      <c r="M21" s="417"/>
      <c r="N21" s="418">
        <f t="shared" si="3"/>
        <v>0</v>
      </c>
      <c r="O21" s="378">
        <f t="shared" si="4"/>
        <v>20</v>
      </c>
      <c r="P21" s="419">
        <f t="shared" si="5"/>
        <v>0</v>
      </c>
      <c r="Q21" s="382"/>
      <c r="R21" s="383"/>
      <c r="S21" s="384"/>
      <c r="T21" s="420"/>
      <c r="U21" s="387"/>
      <c r="V21" s="387"/>
      <c r="W21" s="385"/>
      <c r="X21" s="384"/>
      <c r="Y21" s="387"/>
      <c r="Z21" s="384"/>
      <c r="AA21" s="387"/>
      <c r="AB21" s="383"/>
      <c r="AC21" s="383"/>
      <c r="AD21" s="385">
        <v>10</v>
      </c>
      <c r="AE21" s="384"/>
      <c r="AF21" s="383"/>
      <c r="AG21" s="421"/>
      <c r="AH21" s="383"/>
      <c r="AI21" s="384"/>
      <c r="AJ21" s="383"/>
      <c r="AK21" s="387"/>
      <c r="AL21" s="387"/>
      <c r="AM21" s="383"/>
      <c r="AN21" s="384"/>
      <c r="AO21" s="420"/>
      <c r="AP21" s="405"/>
      <c r="AQ21" s="405">
        <v>2</v>
      </c>
      <c r="AR21" s="389">
        <v>8</v>
      </c>
    </row>
    <row r="22" spans="1:44">
      <c r="A22" s="80"/>
      <c r="B22" s="3" t="s">
        <v>609</v>
      </c>
      <c r="C22" s="3" t="s">
        <v>482</v>
      </c>
      <c r="D22" s="261" t="s">
        <v>283</v>
      </c>
      <c r="E22" s="197">
        <f t="shared" si="0"/>
        <v>18</v>
      </c>
      <c r="F22" s="488">
        <f t="shared" si="1"/>
        <v>28</v>
      </c>
      <c r="G22" s="81">
        <f t="shared" si="2"/>
        <v>16</v>
      </c>
      <c r="H22" s="247"/>
      <c r="I22" s="5">
        <v>0</v>
      </c>
      <c r="J22" s="18">
        <v>0</v>
      </c>
      <c r="K22" s="290">
        <v>0</v>
      </c>
      <c r="L22" s="6">
        <v>10</v>
      </c>
      <c r="M22" s="19">
        <v>0</v>
      </c>
      <c r="N22" s="7">
        <f t="shared" si="3"/>
        <v>2</v>
      </c>
      <c r="O22" s="8">
        <f t="shared" si="4"/>
        <v>16</v>
      </c>
      <c r="P22" s="9">
        <f t="shared" si="5"/>
        <v>0</v>
      </c>
      <c r="Q22" s="10"/>
      <c r="R22" s="11"/>
      <c r="S22" s="12"/>
      <c r="T22" s="13"/>
      <c r="U22" s="14"/>
      <c r="V22" s="14"/>
      <c r="W22" s="103"/>
      <c r="X22" s="12"/>
      <c r="Y22" s="14"/>
      <c r="Z22" s="12"/>
      <c r="AA22" s="14"/>
      <c r="AB22" s="11"/>
      <c r="AC22" s="11"/>
      <c r="AD22" s="103"/>
      <c r="AE22" s="12"/>
      <c r="AF22" s="11"/>
      <c r="AG22" s="15"/>
      <c r="AH22" s="11"/>
      <c r="AI22" s="12"/>
      <c r="AJ22" s="11"/>
      <c r="AK22" s="14"/>
      <c r="AL22" s="14">
        <v>2</v>
      </c>
      <c r="AM22" s="11"/>
      <c r="AN22" s="12"/>
      <c r="AO22" s="13"/>
      <c r="AP22" s="25"/>
      <c r="AQ22" s="25">
        <v>6</v>
      </c>
      <c r="AR22" s="234">
        <v>10</v>
      </c>
    </row>
    <row r="23" spans="1:44">
      <c r="A23" s="80"/>
      <c r="B23" s="16" t="s">
        <v>185</v>
      </c>
      <c r="C23" s="16" t="s">
        <v>186</v>
      </c>
      <c r="D23" s="262" t="s">
        <v>338</v>
      </c>
      <c r="E23" s="197">
        <f t="shared" si="0"/>
        <v>16</v>
      </c>
      <c r="F23" s="283">
        <f t="shared" si="1"/>
        <v>12</v>
      </c>
      <c r="G23" s="81">
        <f t="shared" si="2"/>
        <v>0</v>
      </c>
      <c r="H23" s="247">
        <v>0</v>
      </c>
      <c r="I23" s="5">
        <v>0</v>
      </c>
      <c r="J23" s="18">
        <v>0</v>
      </c>
      <c r="K23" s="290">
        <v>0</v>
      </c>
      <c r="L23" s="6">
        <v>0</v>
      </c>
      <c r="M23" s="19">
        <v>0</v>
      </c>
      <c r="N23" s="7">
        <f t="shared" si="3"/>
        <v>12</v>
      </c>
      <c r="O23" s="8">
        <f t="shared" si="4"/>
        <v>0</v>
      </c>
      <c r="P23" s="9">
        <f t="shared" si="5"/>
        <v>4</v>
      </c>
      <c r="Q23" s="10"/>
      <c r="R23" s="11"/>
      <c r="S23" s="12"/>
      <c r="T23" s="13"/>
      <c r="U23" s="14">
        <v>12</v>
      </c>
      <c r="V23" s="14"/>
      <c r="W23" s="103">
        <v>4</v>
      </c>
      <c r="X23" s="12"/>
      <c r="Y23" s="14"/>
      <c r="Z23" s="12"/>
      <c r="AA23" s="14"/>
      <c r="AB23" s="11"/>
      <c r="AC23" s="11"/>
      <c r="AD23" s="103"/>
      <c r="AE23" s="13"/>
      <c r="AF23" s="11"/>
      <c r="AG23" s="15"/>
      <c r="AH23" s="11"/>
      <c r="AI23" s="12"/>
      <c r="AJ23" s="11"/>
      <c r="AK23" s="14"/>
      <c r="AL23" s="14"/>
      <c r="AM23" s="11"/>
      <c r="AN23" s="12"/>
      <c r="AO23" s="13"/>
      <c r="AP23" s="25"/>
      <c r="AQ23" s="25"/>
      <c r="AR23" s="234"/>
    </row>
    <row r="24" spans="1:44">
      <c r="A24" s="303"/>
      <c r="B24" s="16" t="s">
        <v>436</v>
      </c>
      <c r="C24" s="16" t="s">
        <v>437</v>
      </c>
      <c r="D24" s="262" t="s">
        <v>37</v>
      </c>
      <c r="E24" s="197">
        <f t="shared" si="0"/>
        <v>15</v>
      </c>
      <c r="F24" s="283">
        <f t="shared" si="1"/>
        <v>15</v>
      </c>
      <c r="G24" s="81">
        <f t="shared" si="2"/>
        <v>15</v>
      </c>
      <c r="H24" s="247">
        <v>0</v>
      </c>
      <c r="I24" s="5">
        <v>0</v>
      </c>
      <c r="J24" s="18"/>
      <c r="K24" s="290">
        <v>0</v>
      </c>
      <c r="L24" s="6">
        <v>0</v>
      </c>
      <c r="M24" s="19">
        <v>0</v>
      </c>
      <c r="N24" s="7">
        <f t="shared" si="3"/>
        <v>0</v>
      </c>
      <c r="O24" s="8">
        <f t="shared" si="4"/>
        <v>15</v>
      </c>
      <c r="P24" s="9">
        <f t="shared" si="5"/>
        <v>0</v>
      </c>
      <c r="Q24" s="10"/>
      <c r="R24" s="11"/>
      <c r="S24" s="12"/>
      <c r="T24" s="13"/>
      <c r="U24" s="14"/>
      <c r="V24" s="14"/>
      <c r="W24" s="103"/>
      <c r="X24" s="12"/>
      <c r="Y24" s="14"/>
      <c r="Z24" s="12"/>
      <c r="AA24" s="14"/>
      <c r="AB24" s="11">
        <v>15</v>
      </c>
      <c r="AC24" s="11"/>
      <c r="AD24" s="103"/>
      <c r="AE24" s="12"/>
      <c r="AF24" s="11"/>
      <c r="AG24" s="15"/>
      <c r="AH24" s="11"/>
      <c r="AI24" s="12"/>
      <c r="AJ24" s="11"/>
      <c r="AK24" s="14"/>
      <c r="AL24" s="14"/>
      <c r="AM24" s="11"/>
      <c r="AN24" s="12"/>
      <c r="AO24" s="13"/>
      <c r="AP24" s="25"/>
      <c r="AQ24" s="318"/>
      <c r="AR24" s="271"/>
    </row>
    <row r="25" spans="1:44">
      <c r="A25" s="80"/>
      <c r="B25" s="16" t="s">
        <v>196</v>
      </c>
      <c r="C25" s="16" t="s">
        <v>197</v>
      </c>
      <c r="D25" s="262" t="s">
        <v>338</v>
      </c>
      <c r="E25" s="197">
        <f t="shared" si="0"/>
        <v>12</v>
      </c>
      <c r="F25" s="283">
        <f t="shared" si="1"/>
        <v>46</v>
      </c>
      <c r="G25" s="81">
        <f t="shared" si="2"/>
        <v>20</v>
      </c>
      <c r="H25" s="247">
        <v>0</v>
      </c>
      <c r="I25" s="5">
        <v>0</v>
      </c>
      <c r="J25" s="18">
        <v>10</v>
      </c>
      <c r="K25" s="290">
        <v>24</v>
      </c>
      <c r="L25" s="6">
        <v>10</v>
      </c>
      <c r="M25" s="19">
        <v>0</v>
      </c>
      <c r="N25" s="7">
        <f t="shared" si="3"/>
        <v>6</v>
      </c>
      <c r="O25" s="8">
        <f t="shared" si="4"/>
        <v>0</v>
      </c>
      <c r="P25" s="9">
        <f t="shared" si="5"/>
        <v>6</v>
      </c>
      <c r="Q25" s="10"/>
      <c r="R25" s="11"/>
      <c r="S25" s="12"/>
      <c r="T25" s="13"/>
      <c r="U25" s="14">
        <v>6</v>
      </c>
      <c r="V25" s="14"/>
      <c r="W25" s="103">
        <v>6</v>
      </c>
      <c r="X25" s="12"/>
      <c r="Y25" s="14"/>
      <c r="Z25" s="12"/>
      <c r="AA25" s="14"/>
      <c r="AB25" s="11"/>
      <c r="AC25" s="11"/>
      <c r="AD25" s="103"/>
      <c r="AE25" s="13"/>
      <c r="AF25" s="11"/>
      <c r="AG25" s="15"/>
      <c r="AH25" s="11"/>
      <c r="AI25" s="12"/>
      <c r="AJ25" s="11"/>
      <c r="AK25" s="14"/>
      <c r="AL25" s="14"/>
      <c r="AM25" s="11"/>
      <c r="AN25" s="12"/>
      <c r="AO25" s="13"/>
      <c r="AP25" s="25"/>
      <c r="AQ25" s="25"/>
      <c r="AR25" s="234"/>
    </row>
    <row r="26" spans="1:44">
      <c r="A26" s="412"/>
      <c r="B26" s="3" t="s">
        <v>546</v>
      </c>
      <c r="C26" s="3" t="s">
        <v>547</v>
      </c>
      <c r="D26" s="392" t="s">
        <v>188</v>
      </c>
      <c r="E26" s="344">
        <f t="shared" si="0"/>
        <v>12</v>
      </c>
      <c r="F26" s="413">
        <f t="shared" si="1"/>
        <v>12</v>
      </c>
      <c r="G26" s="81">
        <f t="shared" si="2"/>
        <v>0</v>
      </c>
      <c r="H26" s="414"/>
      <c r="I26" s="369"/>
      <c r="J26" s="393"/>
      <c r="K26" s="415"/>
      <c r="L26" s="416"/>
      <c r="M26" s="417"/>
      <c r="N26" s="418">
        <f t="shared" si="3"/>
        <v>12</v>
      </c>
      <c r="O26" s="378">
        <f t="shared" si="4"/>
        <v>0</v>
      </c>
      <c r="P26" s="419">
        <f t="shared" si="5"/>
        <v>0</v>
      </c>
      <c r="Q26" s="382"/>
      <c r="R26" s="383"/>
      <c r="S26" s="384"/>
      <c r="T26" s="420"/>
      <c r="U26" s="387"/>
      <c r="V26" s="387"/>
      <c r="W26" s="385"/>
      <c r="X26" s="384"/>
      <c r="Y26" s="387"/>
      <c r="Z26" s="384"/>
      <c r="AA26" s="387"/>
      <c r="AB26" s="383"/>
      <c r="AC26" s="383"/>
      <c r="AD26" s="385"/>
      <c r="AE26" s="384"/>
      <c r="AF26" s="383"/>
      <c r="AG26" s="421"/>
      <c r="AH26" s="383">
        <v>12</v>
      </c>
      <c r="AI26" s="384"/>
      <c r="AJ26" s="383"/>
      <c r="AK26" s="387"/>
      <c r="AL26" s="387"/>
      <c r="AM26" s="383"/>
      <c r="AN26" s="384"/>
      <c r="AO26" s="420"/>
      <c r="AP26" s="405"/>
      <c r="AQ26" s="405"/>
      <c r="AR26" s="389"/>
    </row>
    <row r="27" spans="1:44">
      <c r="A27" s="411"/>
      <c r="B27" s="3" t="s">
        <v>571</v>
      </c>
      <c r="C27" s="3" t="s">
        <v>572</v>
      </c>
      <c r="D27" s="392" t="s">
        <v>34</v>
      </c>
      <c r="E27" s="344">
        <f t="shared" si="0"/>
        <v>12</v>
      </c>
      <c r="F27" s="413">
        <f t="shared" si="1"/>
        <v>12</v>
      </c>
      <c r="G27" s="81">
        <f t="shared" si="2"/>
        <v>0</v>
      </c>
      <c r="H27" s="414"/>
      <c r="I27" s="369"/>
      <c r="J27" s="393"/>
      <c r="K27" s="415"/>
      <c r="L27" s="416"/>
      <c r="M27" s="417"/>
      <c r="N27" s="418">
        <f t="shared" si="3"/>
        <v>12</v>
      </c>
      <c r="O27" s="378">
        <f t="shared" si="4"/>
        <v>0</v>
      </c>
      <c r="P27" s="419">
        <f t="shared" si="5"/>
        <v>0</v>
      </c>
      <c r="Q27" s="382"/>
      <c r="R27" s="383"/>
      <c r="S27" s="384"/>
      <c r="T27" s="420"/>
      <c r="U27" s="387"/>
      <c r="V27" s="387"/>
      <c r="W27" s="385"/>
      <c r="X27" s="384"/>
      <c r="Y27" s="387"/>
      <c r="Z27" s="384"/>
      <c r="AA27" s="387"/>
      <c r="AB27" s="383"/>
      <c r="AC27" s="383"/>
      <c r="AD27" s="385"/>
      <c r="AE27" s="384"/>
      <c r="AF27" s="383"/>
      <c r="AG27" s="421"/>
      <c r="AH27" s="383"/>
      <c r="AI27" s="384">
        <v>12</v>
      </c>
      <c r="AJ27" s="383"/>
      <c r="AK27" s="387"/>
      <c r="AL27" s="387"/>
      <c r="AM27" s="383"/>
      <c r="AN27" s="384"/>
      <c r="AO27" s="420"/>
      <c r="AP27" s="405"/>
      <c r="AQ27" s="405"/>
      <c r="AR27" s="389"/>
    </row>
    <row r="28" spans="1:44">
      <c r="A28" s="2"/>
      <c r="B28" s="16" t="s">
        <v>606</v>
      </c>
      <c r="C28" s="16" t="s">
        <v>607</v>
      </c>
      <c r="D28" s="262" t="s">
        <v>37</v>
      </c>
      <c r="E28" s="304">
        <f t="shared" si="0"/>
        <v>12</v>
      </c>
      <c r="F28" s="493">
        <f t="shared" si="1"/>
        <v>12</v>
      </c>
      <c r="G28" s="81">
        <f t="shared" si="2"/>
        <v>0</v>
      </c>
      <c r="H28" s="305">
        <v>0</v>
      </c>
      <c r="I28" s="17">
        <v>0</v>
      </c>
      <c r="J28" s="18"/>
      <c r="K28" s="306"/>
      <c r="L28" s="238">
        <v>0</v>
      </c>
      <c r="M28" s="307">
        <v>0</v>
      </c>
      <c r="N28" s="308">
        <f t="shared" si="3"/>
        <v>12</v>
      </c>
      <c r="O28" s="309">
        <f t="shared" si="4"/>
        <v>0</v>
      </c>
      <c r="P28" s="310">
        <f t="shared" si="5"/>
        <v>0</v>
      </c>
      <c r="Q28" s="311"/>
      <c r="R28" s="312"/>
      <c r="S28" s="313"/>
      <c r="T28" s="314"/>
      <c r="U28" s="176"/>
      <c r="V28" s="176"/>
      <c r="W28" s="315"/>
      <c r="X28" s="313"/>
      <c r="Y28" s="176"/>
      <c r="Z28" s="313"/>
      <c r="AA28" s="176"/>
      <c r="AB28" s="312"/>
      <c r="AC28" s="312"/>
      <c r="AD28" s="315"/>
      <c r="AE28" s="314"/>
      <c r="AF28" s="312"/>
      <c r="AG28" s="316"/>
      <c r="AH28" s="312"/>
      <c r="AI28" s="313"/>
      <c r="AJ28" s="312"/>
      <c r="AK28" s="176"/>
      <c r="AL28" s="176">
        <v>12</v>
      </c>
      <c r="AM28" s="312"/>
      <c r="AN28" s="313"/>
      <c r="AO28" s="314"/>
      <c r="AP28" s="25"/>
      <c r="AQ28" s="25"/>
      <c r="AR28" s="317"/>
    </row>
    <row r="29" spans="1:44">
      <c r="A29" s="2"/>
      <c r="B29" s="3" t="s">
        <v>278</v>
      </c>
      <c r="C29" s="3" t="s">
        <v>28</v>
      </c>
      <c r="D29" s="261" t="s">
        <v>51</v>
      </c>
      <c r="E29" s="304">
        <f t="shared" si="0"/>
        <v>10</v>
      </c>
      <c r="F29" s="284">
        <f t="shared" si="1"/>
        <v>10</v>
      </c>
      <c r="G29" s="359">
        <f t="shared" si="2"/>
        <v>0</v>
      </c>
      <c r="H29" s="305">
        <v>0</v>
      </c>
      <c r="I29" s="17">
        <v>0</v>
      </c>
      <c r="J29" s="18">
        <v>0</v>
      </c>
      <c r="K29" s="306">
        <v>0</v>
      </c>
      <c r="L29" s="238">
        <v>0</v>
      </c>
      <c r="M29" s="307">
        <v>0</v>
      </c>
      <c r="N29" s="308">
        <f t="shared" si="3"/>
        <v>10</v>
      </c>
      <c r="O29" s="309">
        <f t="shared" si="4"/>
        <v>0</v>
      </c>
      <c r="P29" s="310">
        <f t="shared" si="5"/>
        <v>0</v>
      </c>
      <c r="Q29" s="311">
        <v>4</v>
      </c>
      <c r="R29" s="312"/>
      <c r="S29" s="313">
        <v>2</v>
      </c>
      <c r="T29" s="314"/>
      <c r="U29" s="176"/>
      <c r="V29" s="388"/>
      <c r="W29" s="386"/>
      <c r="X29" s="313"/>
      <c r="Y29" s="176"/>
      <c r="Z29" s="313"/>
      <c r="AA29" s="176"/>
      <c r="AB29" s="312"/>
      <c r="AC29" s="312"/>
      <c r="AD29" s="315"/>
      <c r="AE29" s="313">
        <v>4</v>
      </c>
      <c r="AF29" s="312"/>
      <c r="AG29" s="316"/>
      <c r="AH29" s="312"/>
      <c r="AI29" s="313"/>
      <c r="AJ29" s="312"/>
      <c r="AK29" s="176"/>
      <c r="AL29" s="388"/>
      <c r="AM29" s="312"/>
      <c r="AN29" s="313"/>
      <c r="AO29" s="314"/>
      <c r="AP29" s="59"/>
      <c r="AQ29" s="59"/>
      <c r="AR29" s="317"/>
    </row>
    <row r="30" spans="1:44">
      <c r="A30" s="2"/>
      <c r="B30" s="3" t="s">
        <v>684</v>
      </c>
      <c r="C30" s="3" t="s">
        <v>83</v>
      </c>
      <c r="D30" s="261" t="s">
        <v>22</v>
      </c>
      <c r="E30" s="304">
        <f t="shared" si="0"/>
        <v>8</v>
      </c>
      <c r="F30" s="493">
        <f t="shared" si="1"/>
        <v>8</v>
      </c>
      <c r="G30" s="359">
        <f t="shared" si="2"/>
        <v>8</v>
      </c>
      <c r="H30" s="305">
        <v>0</v>
      </c>
      <c r="I30" s="17">
        <v>0</v>
      </c>
      <c r="J30" s="18"/>
      <c r="K30" s="306">
        <v>0</v>
      </c>
      <c r="L30" s="238">
        <v>0</v>
      </c>
      <c r="M30" s="307">
        <v>0</v>
      </c>
      <c r="N30" s="308">
        <f t="shared" si="3"/>
        <v>0</v>
      </c>
      <c r="O30" s="309">
        <f t="shared" si="4"/>
        <v>8</v>
      </c>
      <c r="P30" s="310">
        <f t="shared" si="5"/>
        <v>0</v>
      </c>
      <c r="Q30" s="311"/>
      <c r="R30" s="312"/>
      <c r="S30" s="313"/>
      <c r="T30" s="314"/>
      <c r="U30" s="176"/>
      <c r="V30" s="388"/>
      <c r="W30" s="386"/>
      <c r="X30" s="313"/>
      <c r="Y30" s="176"/>
      <c r="Z30" s="313"/>
      <c r="AA30" s="176"/>
      <c r="AB30" s="312"/>
      <c r="AC30" s="312"/>
      <c r="AD30" s="315"/>
      <c r="AE30" s="313"/>
      <c r="AF30" s="312"/>
      <c r="AG30" s="316"/>
      <c r="AH30" s="312"/>
      <c r="AI30" s="313"/>
      <c r="AJ30" s="312"/>
      <c r="AK30" s="176"/>
      <c r="AL30" s="388"/>
      <c r="AM30" s="312"/>
      <c r="AN30" s="313"/>
      <c r="AO30" s="314"/>
      <c r="AP30" s="59"/>
      <c r="AQ30" s="59">
        <v>8</v>
      </c>
      <c r="AR30" s="317"/>
    </row>
    <row r="31" spans="1:44">
      <c r="A31" s="2"/>
      <c r="B31" s="3" t="s">
        <v>274</v>
      </c>
      <c r="C31" s="3" t="s">
        <v>350</v>
      </c>
      <c r="D31" s="261" t="s">
        <v>55</v>
      </c>
      <c r="E31" s="304">
        <f t="shared" si="0"/>
        <v>6</v>
      </c>
      <c r="F31" s="284">
        <f t="shared" si="1"/>
        <v>4</v>
      </c>
      <c r="G31" s="359">
        <f t="shared" si="2"/>
        <v>4</v>
      </c>
      <c r="H31" s="305">
        <v>0</v>
      </c>
      <c r="I31" s="17">
        <v>0</v>
      </c>
      <c r="J31" s="18">
        <v>0</v>
      </c>
      <c r="K31" s="306">
        <v>0</v>
      </c>
      <c r="L31" s="238">
        <v>0</v>
      </c>
      <c r="M31" s="307">
        <v>0</v>
      </c>
      <c r="N31" s="308">
        <f t="shared" si="3"/>
        <v>0</v>
      </c>
      <c r="O31" s="309">
        <f t="shared" si="4"/>
        <v>4</v>
      </c>
      <c r="P31" s="310">
        <f t="shared" si="5"/>
        <v>2</v>
      </c>
      <c r="Q31" s="311"/>
      <c r="R31" s="312">
        <v>4</v>
      </c>
      <c r="S31" s="313"/>
      <c r="T31" s="314">
        <v>2</v>
      </c>
      <c r="U31" s="176"/>
      <c r="V31" s="388"/>
      <c r="W31" s="386"/>
      <c r="X31" s="313"/>
      <c r="Y31" s="176"/>
      <c r="Z31" s="313"/>
      <c r="AA31" s="176"/>
      <c r="AB31" s="312"/>
      <c r="AC31" s="312"/>
      <c r="AD31" s="315"/>
      <c r="AE31" s="313"/>
      <c r="AF31" s="312"/>
      <c r="AG31" s="316"/>
      <c r="AH31" s="312"/>
      <c r="AI31" s="313"/>
      <c r="AJ31" s="312"/>
      <c r="AK31" s="176"/>
      <c r="AL31" s="388"/>
      <c r="AM31" s="312"/>
      <c r="AN31" s="313"/>
      <c r="AO31" s="314"/>
      <c r="AP31" s="59"/>
      <c r="AQ31" s="59"/>
      <c r="AR31" s="317"/>
    </row>
    <row r="32" spans="1:44">
      <c r="A32" s="406"/>
      <c r="B32" s="3" t="s">
        <v>402</v>
      </c>
      <c r="C32" s="3" t="s">
        <v>403</v>
      </c>
      <c r="D32" s="261" t="s">
        <v>181</v>
      </c>
      <c r="E32" s="357">
        <f t="shared" si="0"/>
        <v>6</v>
      </c>
      <c r="F32" s="407">
        <f t="shared" si="1"/>
        <v>6</v>
      </c>
      <c r="G32" s="359">
        <f t="shared" si="2"/>
        <v>0</v>
      </c>
      <c r="H32" s="408"/>
      <c r="I32" s="348"/>
      <c r="J32" s="393"/>
      <c r="K32" s="394"/>
      <c r="L32" s="395"/>
      <c r="M32" s="396"/>
      <c r="N32" s="397">
        <f t="shared" si="3"/>
        <v>6</v>
      </c>
      <c r="O32" s="398">
        <f t="shared" si="4"/>
        <v>0</v>
      </c>
      <c r="P32" s="409">
        <f t="shared" si="5"/>
        <v>0</v>
      </c>
      <c r="Q32" s="410"/>
      <c r="R32" s="399"/>
      <c r="S32" s="400"/>
      <c r="T32" s="401"/>
      <c r="U32" s="402"/>
      <c r="V32" s="366"/>
      <c r="W32" s="364"/>
      <c r="X32" s="400">
        <v>6</v>
      </c>
      <c r="Y32" s="402"/>
      <c r="Z32" s="400"/>
      <c r="AA32" s="402"/>
      <c r="AB32" s="399"/>
      <c r="AC32" s="399"/>
      <c r="AD32" s="403"/>
      <c r="AE32" s="400"/>
      <c r="AF32" s="399"/>
      <c r="AG32" s="404"/>
      <c r="AH32" s="399"/>
      <c r="AI32" s="400"/>
      <c r="AJ32" s="399"/>
      <c r="AK32" s="402"/>
      <c r="AL32" s="366"/>
      <c r="AM32" s="399"/>
      <c r="AN32" s="400"/>
      <c r="AO32" s="401"/>
      <c r="AP32" s="353"/>
      <c r="AQ32" s="353"/>
      <c r="AR32" s="356"/>
    </row>
    <row r="33" spans="1:44">
      <c r="A33" s="406"/>
      <c r="B33" s="3" t="s">
        <v>608</v>
      </c>
      <c r="C33" s="3" t="s">
        <v>54</v>
      </c>
      <c r="D33" s="392" t="s">
        <v>55</v>
      </c>
      <c r="E33" s="357">
        <f t="shared" si="0"/>
        <v>6</v>
      </c>
      <c r="F33" s="470">
        <f t="shared" si="1"/>
        <v>6</v>
      </c>
      <c r="G33" s="359">
        <f t="shared" si="2"/>
        <v>0</v>
      </c>
      <c r="H33" s="408"/>
      <c r="I33" s="348"/>
      <c r="J33" s="393"/>
      <c r="K33" s="394"/>
      <c r="L33" s="395"/>
      <c r="M33" s="396"/>
      <c r="N33" s="397">
        <f t="shared" si="3"/>
        <v>6</v>
      </c>
      <c r="O33" s="398">
        <f t="shared" si="4"/>
        <v>0</v>
      </c>
      <c r="P33" s="409">
        <f t="shared" si="5"/>
        <v>0</v>
      </c>
      <c r="Q33" s="410"/>
      <c r="R33" s="399"/>
      <c r="S33" s="400"/>
      <c r="T33" s="401"/>
      <c r="U33" s="402"/>
      <c r="V33" s="366"/>
      <c r="W33" s="364"/>
      <c r="X33" s="400"/>
      <c r="Y33" s="402"/>
      <c r="Z33" s="400"/>
      <c r="AA33" s="402"/>
      <c r="AB33" s="399"/>
      <c r="AC33" s="399"/>
      <c r="AD33" s="403"/>
      <c r="AE33" s="400"/>
      <c r="AF33" s="399"/>
      <c r="AG33" s="404"/>
      <c r="AH33" s="399"/>
      <c r="AI33" s="400"/>
      <c r="AJ33" s="399"/>
      <c r="AK33" s="402"/>
      <c r="AL33" s="366">
        <v>6</v>
      </c>
      <c r="AM33" s="399"/>
      <c r="AN33" s="400"/>
      <c r="AO33" s="401"/>
      <c r="AP33" s="353"/>
      <c r="AQ33" s="353"/>
      <c r="AR33" s="356"/>
    </row>
    <row r="34" spans="1:44">
      <c r="A34" s="406"/>
      <c r="B34" s="3" t="s">
        <v>519</v>
      </c>
      <c r="C34" s="3" t="s">
        <v>664</v>
      </c>
      <c r="D34" s="261" t="s">
        <v>249</v>
      </c>
      <c r="E34" s="357">
        <f t="shared" ref="E34:E50" si="6">SUM(N34,O34,P34)</f>
        <v>6</v>
      </c>
      <c r="F34" s="470">
        <f t="shared" ref="F34:F50" si="7">SUM(G34,H34,I34,J34,L34,N34)</f>
        <v>6</v>
      </c>
      <c r="G34" s="359">
        <f t="shared" ref="G34:G50" si="8">+IF(SUM(K34,M34,O34)&gt;20,20,SUM(K34,M34,O34))</f>
        <v>0</v>
      </c>
      <c r="H34" s="408"/>
      <c r="I34" s="348"/>
      <c r="J34" s="393"/>
      <c r="K34" s="394"/>
      <c r="L34" s="395"/>
      <c r="M34" s="396"/>
      <c r="N34" s="397">
        <f t="shared" ref="N34:N50" si="9">SUM(Q34,S34,U34,V34,X34,Z34,AC34,AE34,AF34,AH34,AI34,AJ34,AL34,AN34,AP34)</f>
        <v>6</v>
      </c>
      <c r="O34" s="398">
        <f t="shared" ref="O34:O50" si="10">SUM(R34,Y34,AB34,AD34,AG34,AM34,AQ34,AR34)</f>
        <v>0</v>
      </c>
      <c r="P34" s="409">
        <f t="shared" ref="P34:P50" si="11">SUM(T34,W34,AA34,AK34,AO34)</f>
        <v>0</v>
      </c>
      <c r="Q34" s="410"/>
      <c r="R34" s="399"/>
      <c r="S34" s="400"/>
      <c r="T34" s="401"/>
      <c r="U34" s="402"/>
      <c r="V34" s="366"/>
      <c r="W34" s="364"/>
      <c r="X34" s="400"/>
      <c r="Y34" s="402"/>
      <c r="Z34" s="400"/>
      <c r="AA34" s="402"/>
      <c r="AB34" s="399"/>
      <c r="AC34" s="399"/>
      <c r="AD34" s="403"/>
      <c r="AE34" s="400"/>
      <c r="AF34" s="399"/>
      <c r="AG34" s="404"/>
      <c r="AH34" s="399"/>
      <c r="AI34" s="400"/>
      <c r="AJ34" s="399"/>
      <c r="AK34" s="402"/>
      <c r="AL34" s="366"/>
      <c r="AM34" s="399"/>
      <c r="AN34" s="400"/>
      <c r="AO34" s="401"/>
      <c r="AP34" s="353">
        <v>6</v>
      </c>
      <c r="AQ34" s="353"/>
      <c r="AR34" s="356"/>
    </row>
    <row r="35" spans="1:44">
      <c r="A35" s="659"/>
      <c r="B35" s="3" t="s">
        <v>688</v>
      </c>
      <c r="C35" s="3" t="s">
        <v>42</v>
      </c>
      <c r="D35" s="660" t="s">
        <v>55</v>
      </c>
      <c r="E35" s="549">
        <f t="shared" si="6"/>
        <v>6</v>
      </c>
      <c r="F35" s="661">
        <f t="shared" si="7"/>
        <v>6</v>
      </c>
      <c r="G35" s="359">
        <f t="shared" si="8"/>
        <v>6</v>
      </c>
      <c r="H35" s="554"/>
      <c r="I35" s="662"/>
      <c r="J35" s="662"/>
      <c r="K35" s="555"/>
      <c r="L35" s="526"/>
      <c r="M35" s="527"/>
      <c r="N35" s="528">
        <f t="shared" si="9"/>
        <v>0</v>
      </c>
      <c r="O35" s="529">
        <f t="shared" si="10"/>
        <v>6</v>
      </c>
      <c r="P35" s="530">
        <f t="shared" si="11"/>
        <v>0</v>
      </c>
      <c r="Q35" s="531"/>
      <c r="R35" s="532"/>
      <c r="S35" s="533"/>
      <c r="T35" s="534"/>
      <c r="U35" s="535"/>
      <c r="V35" s="561"/>
      <c r="W35" s="560"/>
      <c r="X35" s="533"/>
      <c r="Y35" s="535"/>
      <c r="Z35" s="533"/>
      <c r="AA35" s="535"/>
      <c r="AB35" s="532"/>
      <c r="AC35" s="532"/>
      <c r="AD35" s="664"/>
      <c r="AE35" s="533"/>
      <c r="AF35" s="532"/>
      <c r="AG35" s="536"/>
      <c r="AH35" s="532"/>
      <c r="AI35" s="533"/>
      <c r="AJ35" s="532"/>
      <c r="AK35" s="535"/>
      <c r="AL35" s="561"/>
      <c r="AM35" s="532"/>
      <c r="AN35" s="533"/>
      <c r="AO35" s="534"/>
      <c r="AP35" s="546"/>
      <c r="AQ35" s="546"/>
      <c r="AR35" s="537">
        <v>6</v>
      </c>
    </row>
    <row r="36" spans="1:44">
      <c r="A36" s="406"/>
      <c r="B36" s="3" t="s">
        <v>407</v>
      </c>
      <c r="C36" s="3" t="s">
        <v>406</v>
      </c>
      <c r="D36" s="392"/>
      <c r="E36" s="357">
        <f t="shared" si="6"/>
        <v>4</v>
      </c>
      <c r="F36" s="407">
        <f t="shared" si="7"/>
        <v>4</v>
      </c>
      <c r="G36" s="359">
        <f t="shared" si="8"/>
        <v>0</v>
      </c>
      <c r="H36" s="408"/>
      <c r="I36" s="348"/>
      <c r="J36" s="393"/>
      <c r="K36" s="394"/>
      <c r="L36" s="395"/>
      <c r="M36" s="396"/>
      <c r="N36" s="397">
        <f t="shared" si="9"/>
        <v>4</v>
      </c>
      <c r="O36" s="398">
        <f t="shared" si="10"/>
        <v>0</v>
      </c>
      <c r="P36" s="409">
        <f t="shared" si="11"/>
        <v>0</v>
      </c>
      <c r="Q36" s="410"/>
      <c r="R36" s="399"/>
      <c r="S36" s="400"/>
      <c r="T36" s="401"/>
      <c r="U36" s="402"/>
      <c r="V36" s="366"/>
      <c r="W36" s="364"/>
      <c r="X36" s="400">
        <v>4</v>
      </c>
      <c r="Y36" s="402"/>
      <c r="Z36" s="400"/>
      <c r="AA36" s="402"/>
      <c r="AB36" s="399"/>
      <c r="AC36" s="399"/>
      <c r="AD36" s="403"/>
      <c r="AE36" s="400"/>
      <c r="AF36" s="399"/>
      <c r="AG36" s="404"/>
      <c r="AH36" s="399"/>
      <c r="AI36" s="400"/>
      <c r="AJ36" s="399"/>
      <c r="AK36" s="402"/>
      <c r="AL36" s="366"/>
      <c r="AM36" s="399"/>
      <c r="AN36" s="400"/>
      <c r="AO36" s="401"/>
      <c r="AP36" s="353"/>
      <c r="AQ36" s="353"/>
      <c r="AR36" s="356"/>
    </row>
    <row r="37" spans="1:44">
      <c r="A37" s="2"/>
      <c r="B37" s="3" t="s">
        <v>476</v>
      </c>
      <c r="C37" s="3" t="s">
        <v>477</v>
      </c>
      <c r="D37" s="261" t="s">
        <v>51</v>
      </c>
      <c r="E37" s="304">
        <f t="shared" si="6"/>
        <v>4</v>
      </c>
      <c r="F37" s="284">
        <f t="shared" si="7"/>
        <v>4</v>
      </c>
      <c r="G37" s="359">
        <f t="shared" si="8"/>
        <v>0</v>
      </c>
      <c r="H37" s="305">
        <v>0</v>
      </c>
      <c r="I37" s="17">
        <v>0</v>
      </c>
      <c r="J37" s="18"/>
      <c r="K37" s="306"/>
      <c r="L37" s="238">
        <v>0</v>
      </c>
      <c r="M37" s="307">
        <v>0</v>
      </c>
      <c r="N37" s="308">
        <f t="shared" si="9"/>
        <v>4</v>
      </c>
      <c r="O37" s="309">
        <f t="shared" si="10"/>
        <v>0</v>
      </c>
      <c r="P37" s="310">
        <f t="shared" si="11"/>
        <v>0</v>
      </c>
      <c r="Q37" s="311"/>
      <c r="R37" s="312"/>
      <c r="S37" s="313"/>
      <c r="T37" s="314"/>
      <c r="U37" s="176"/>
      <c r="V37" s="388"/>
      <c r="W37" s="386"/>
      <c r="X37" s="313"/>
      <c r="Y37" s="176"/>
      <c r="Z37" s="313"/>
      <c r="AA37" s="176"/>
      <c r="AB37" s="312"/>
      <c r="AC37" s="312">
        <v>4</v>
      </c>
      <c r="AD37" s="315"/>
      <c r="AE37" s="313"/>
      <c r="AF37" s="312"/>
      <c r="AG37" s="316"/>
      <c r="AH37" s="312"/>
      <c r="AI37" s="313"/>
      <c r="AJ37" s="312"/>
      <c r="AK37" s="176"/>
      <c r="AL37" s="388"/>
      <c r="AM37" s="312"/>
      <c r="AN37" s="313"/>
      <c r="AO37" s="314"/>
      <c r="AP37" s="59"/>
      <c r="AQ37" s="59"/>
      <c r="AR37" s="317"/>
    </row>
    <row r="38" spans="1:44">
      <c r="A38" s="406"/>
      <c r="B38" s="3" t="s">
        <v>555</v>
      </c>
      <c r="C38" s="3" t="s">
        <v>156</v>
      </c>
      <c r="D38" s="392" t="s">
        <v>20</v>
      </c>
      <c r="E38" s="357">
        <f t="shared" si="6"/>
        <v>4</v>
      </c>
      <c r="F38" s="407">
        <f t="shared" si="7"/>
        <v>4</v>
      </c>
      <c r="G38" s="359">
        <f t="shared" si="8"/>
        <v>0</v>
      </c>
      <c r="H38" s="408"/>
      <c r="I38" s="348"/>
      <c r="J38" s="393"/>
      <c r="K38" s="394"/>
      <c r="L38" s="395"/>
      <c r="M38" s="396"/>
      <c r="N38" s="397">
        <f t="shared" si="9"/>
        <v>4</v>
      </c>
      <c r="O38" s="398">
        <f t="shared" si="10"/>
        <v>0</v>
      </c>
      <c r="P38" s="409">
        <f t="shared" si="11"/>
        <v>0</v>
      </c>
      <c r="Q38" s="410"/>
      <c r="R38" s="399"/>
      <c r="S38" s="400"/>
      <c r="T38" s="401"/>
      <c r="U38" s="402"/>
      <c r="V38" s="366"/>
      <c r="W38" s="364"/>
      <c r="X38" s="400"/>
      <c r="Y38" s="402"/>
      <c r="Z38" s="400"/>
      <c r="AA38" s="402"/>
      <c r="AB38" s="399"/>
      <c r="AC38" s="399"/>
      <c r="AD38" s="403"/>
      <c r="AE38" s="400"/>
      <c r="AF38" s="399"/>
      <c r="AG38" s="404"/>
      <c r="AH38" s="399"/>
      <c r="AI38" s="400"/>
      <c r="AJ38" s="399">
        <v>4</v>
      </c>
      <c r="AK38" s="402"/>
      <c r="AL38" s="366"/>
      <c r="AM38" s="399"/>
      <c r="AN38" s="400"/>
      <c r="AO38" s="401"/>
      <c r="AP38" s="353"/>
      <c r="AQ38" s="353"/>
      <c r="AR38" s="356"/>
    </row>
    <row r="39" spans="1:44">
      <c r="A39" s="2"/>
      <c r="B39" s="16" t="s">
        <v>685</v>
      </c>
      <c r="C39" s="16" t="s">
        <v>156</v>
      </c>
      <c r="D39" s="262" t="s">
        <v>22</v>
      </c>
      <c r="E39" s="304">
        <f t="shared" si="6"/>
        <v>4</v>
      </c>
      <c r="F39" s="493">
        <f t="shared" si="7"/>
        <v>4</v>
      </c>
      <c r="G39" s="359">
        <f t="shared" si="8"/>
        <v>4</v>
      </c>
      <c r="H39" s="305">
        <v>0</v>
      </c>
      <c r="I39" s="17"/>
      <c r="J39" s="18"/>
      <c r="K39" s="306"/>
      <c r="L39" s="238">
        <v>0</v>
      </c>
      <c r="M39" s="307">
        <v>0</v>
      </c>
      <c r="N39" s="308">
        <f t="shared" si="9"/>
        <v>0</v>
      </c>
      <c r="O39" s="309">
        <f t="shared" si="10"/>
        <v>4</v>
      </c>
      <c r="P39" s="310">
        <f t="shared" si="11"/>
        <v>0</v>
      </c>
      <c r="Q39" s="311"/>
      <c r="R39" s="312"/>
      <c r="S39" s="313"/>
      <c r="T39" s="314"/>
      <c r="U39" s="176"/>
      <c r="V39" s="388"/>
      <c r="W39" s="386"/>
      <c r="X39" s="313"/>
      <c r="Y39" s="176"/>
      <c r="Z39" s="313"/>
      <c r="AA39" s="176"/>
      <c r="AB39" s="312"/>
      <c r="AC39" s="312"/>
      <c r="AD39" s="315"/>
      <c r="AE39" s="314"/>
      <c r="AF39" s="312"/>
      <c r="AG39" s="316"/>
      <c r="AH39" s="312"/>
      <c r="AI39" s="313"/>
      <c r="AJ39" s="312"/>
      <c r="AK39" s="176"/>
      <c r="AL39" s="388"/>
      <c r="AM39" s="312"/>
      <c r="AN39" s="313"/>
      <c r="AO39" s="314"/>
      <c r="AP39" s="59"/>
      <c r="AQ39" s="59">
        <v>4</v>
      </c>
      <c r="AR39" s="317"/>
    </row>
    <row r="40" spans="1:44">
      <c r="A40" s="659"/>
      <c r="B40" s="3" t="s">
        <v>689</v>
      </c>
      <c r="C40" s="3" t="s">
        <v>690</v>
      </c>
      <c r="D40" s="660" t="s">
        <v>47</v>
      </c>
      <c r="E40" s="549">
        <f t="shared" si="6"/>
        <v>4</v>
      </c>
      <c r="F40" s="661">
        <f t="shared" si="7"/>
        <v>4</v>
      </c>
      <c r="G40" s="359">
        <f t="shared" si="8"/>
        <v>4</v>
      </c>
      <c r="H40" s="554"/>
      <c r="I40" s="662"/>
      <c r="J40" s="662"/>
      <c r="K40" s="555"/>
      <c r="L40" s="526"/>
      <c r="M40" s="527"/>
      <c r="N40" s="528">
        <f t="shared" si="9"/>
        <v>0</v>
      </c>
      <c r="O40" s="529">
        <f t="shared" si="10"/>
        <v>4</v>
      </c>
      <c r="P40" s="530">
        <f t="shared" si="11"/>
        <v>0</v>
      </c>
      <c r="Q40" s="531"/>
      <c r="R40" s="532"/>
      <c r="S40" s="533"/>
      <c r="T40" s="534"/>
      <c r="U40" s="535"/>
      <c r="V40" s="561"/>
      <c r="W40" s="560"/>
      <c r="X40" s="533"/>
      <c r="Y40" s="535"/>
      <c r="Z40" s="533"/>
      <c r="AA40" s="535"/>
      <c r="AB40" s="532"/>
      <c r="AC40" s="532"/>
      <c r="AD40" s="664"/>
      <c r="AE40" s="533"/>
      <c r="AF40" s="532"/>
      <c r="AG40" s="536"/>
      <c r="AH40" s="532"/>
      <c r="AI40" s="533"/>
      <c r="AJ40" s="532"/>
      <c r="AK40" s="535"/>
      <c r="AL40" s="561"/>
      <c r="AM40" s="532"/>
      <c r="AN40" s="533"/>
      <c r="AO40" s="534"/>
      <c r="AP40" s="546"/>
      <c r="AQ40" s="546"/>
      <c r="AR40" s="537">
        <v>4</v>
      </c>
    </row>
    <row r="41" spans="1:44">
      <c r="A41" s="2"/>
      <c r="B41" s="16" t="s">
        <v>534</v>
      </c>
      <c r="C41" s="16" t="s">
        <v>396</v>
      </c>
      <c r="D41" s="262" t="s">
        <v>34</v>
      </c>
      <c r="E41" s="304">
        <f t="shared" si="6"/>
        <v>4</v>
      </c>
      <c r="F41" s="493">
        <f t="shared" si="7"/>
        <v>34</v>
      </c>
      <c r="G41" s="359">
        <f t="shared" si="8"/>
        <v>8</v>
      </c>
      <c r="H41" s="305">
        <v>0</v>
      </c>
      <c r="I41" s="17">
        <v>10</v>
      </c>
      <c r="J41" s="18">
        <v>2</v>
      </c>
      <c r="K41" s="306">
        <v>8</v>
      </c>
      <c r="L41" s="238">
        <v>10</v>
      </c>
      <c r="M41" s="307">
        <v>0</v>
      </c>
      <c r="N41" s="308">
        <f t="shared" si="9"/>
        <v>4</v>
      </c>
      <c r="O41" s="309">
        <f t="shared" si="10"/>
        <v>0</v>
      </c>
      <c r="P41" s="310">
        <f t="shared" si="11"/>
        <v>0</v>
      </c>
      <c r="Q41" s="311"/>
      <c r="R41" s="312"/>
      <c r="S41" s="313"/>
      <c r="T41" s="314"/>
      <c r="U41" s="176"/>
      <c r="V41" s="388"/>
      <c r="W41" s="386"/>
      <c r="X41" s="313"/>
      <c r="Y41" s="176"/>
      <c r="Z41" s="313"/>
      <c r="AA41" s="176"/>
      <c r="AB41" s="312"/>
      <c r="AC41" s="312"/>
      <c r="AD41" s="315"/>
      <c r="AE41" s="313">
        <v>2</v>
      </c>
      <c r="AF41" s="312"/>
      <c r="AG41" s="316"/>
      <c r="AH41" s="312"/>
      <c r="AI41" s="313"/>
      <c r="AJ41" s="312">
        <v>2</v>
      </c>
      <c r="AK41" s="176"/>
      <c r="AL41" s="388"/>
      <c r="AM41" s="312"/>
      <c r="AN41" s="313"/>
      <c r="AO41" s="314"/>
      <c r="AP41" s="59"/>
      <c r="AQ41" s="59"/>
      <c r="AR41" s="317"/>
    </row>
    <row r="42" spans="1:44">
      <c r="A42" s="2"/>
      <c r="B42" s="3" t="s">
        <v>198</v>
      </c>
      <c r="C42" s="3" t="s">
        <v>42</v>
      </c>
      <c r="D42" s="261" t="s">
        <v>338</v>
      </c>
      <c r="E42" s="304">
        <f t="shared" si="6"/>
        <v>3</v>
      </c>
      <c r="F42" s="284">
        <f t="shared" si="7"/>
        <v>15</v>
      </c>
      <c r="G42" s="359">
        <f t="shared" si="8"/>
        <v>4</v>
      </c>
      <c r="H42" s="305">
        <v>0</v>
      </c>
      <c r="I42" s="17">
        <v>5</v>
      </c>
      <c r="J42" s="18">
        <v>4</v>
      </c>
      <c r="K42" s="306">
        <v>4</v>
      </c>
      <c r="L42" s="238">
        <v>0</v>
      </c>
      <c r="M42" s="307">
        <v>0</v>
      </c>
      <c r="N42" s="308">
        <f t="shared" si="9"/>
        <v>2</v>
      </c>
      <c r="O42" s="309">
        <f t="shared" si="10"/>
        <v>0</v>
      </c>
      <c r="P42" s="310">
        <f t="shared" si="11"/>
        <v>1</v>
      </c>
      <c r="Q42" s="311"/>
      <c r="R42" s="312"/>
      <c r="S42" s="313"/>
      <c r="T42" s="314"/>
      <c r="U42" s="176"/>
      <c r="V42" s="388">
        <v>2</v>
      </c>
      <c r="W42" s="386">
        <v>1</v>
      </c>
      <c r="X42" s="313"/>
      <c r="Y42" s="176"/>
      <c r="Z42" s="313"/>
      <c r="AA42" s="176"/>
      <c r="AB42" s="312"/>
      <c r="AC42" s="312"/>
      <c r="AD42" s="315"/>
      <c r="AE42" s="313"/>
      <c r="AF42" s="312"/>
      <c r="AG42" s="316"/>
      <c r="AH42" s="312"/>
      <c r="AI42" s="313"/>
      <c r="AJ42" s="312"/>
      <c r="AK42" s="176"/>
      <c r="AL42" s="388"/>
      <c r="AM42" s="312"/>
      <c r="AN42" s="313"/>
      <c r="AO42" s="314"/>
      <c r="AP42" s="59"/>
      <c r="AQ42" s="59"/>
      <c r="AR42" s="317"/>
    </row>
    <row r="43" spans="1:44">
      <c r="A43" s="406"/>
      <c r="B43" s="3" t="s">
        <v>410</v>
      </c>
      <c r="C43" s="3" t="s">
        <v>409</v>
      </c>
      <c r="D43" s="261" t="s">
        <v>20</v>
      </c>
      <c r="E43" s="357">
        <f t="shared" si="6"/>
        <v>2</v>
      </c>
      <c r="F43" s="407">
        <f t="shared" si="7"/>
        <v>2</v>
      </c>
      <c r="G43" s="359">
        <f t="shared" si="8"/>
        <v>0</v>
      </c>
      <c r="H43" s="408"/>
      <c r="I43" s="348"/>
      <c r="J43" s="393"/>
      <c r="K43" s="394"/>
      <c r="L43" s="395"/>
      <c r="M43" s="396"/>
      <c r="N43" s="397">
        <f t="shared" si="9"/>
        <v>2</v>
      </c>
      <c r="O43" s="398">
        <f t="shared" si="10"/>
        <v>0</v>
      </c>
      <c r="P43" s="409">
        <f t="shared" si="11"/>
        <v>0</v>
      </c>
      <c r="Q43" s="410"/>
      <c r="R43" s="399"/>
      <c r="S43" s="400"/>
      <c r="T43" s="401"/>
      <c r="U43" s="402"/>
      <c r="V43" s="366"/>
      <c r="W43" s="364"/>
      <c r="X43" s="400">
        <v>2</v>
      </c>
      <c r="Y43" s="402"/>
      <c r="Z43" s="400"/>
      <c r="AA43" s="402"/>
      <c r="AB43" s="399"/>
      <c r="AC43" s="399"/>
      <c r="AD43" s="403"/>
      <c r="AE43" s="400"/>
      <c r="AF43" s="399"/>
      <c r="AG43" s="404"/>
      <c r="AH43" s="399"/>
      <c r="AI43" s="400"/>
      <c r="AJ43" s="399"/>
      <c r="AK43" s="402"/>
      <c r="AL43" s="366"/>
      <c r="AM43" s="399"/>
      <c r="AN43" s="400"/>
      <c r="AO43" s="401"/>
      <c r="AP43" s="353"/>
      <c r="AQ43" s="353"/>
      <c r="AR43" s="356"/>
    </row>
    <row r="44" spans="1:44">
      <c r="A44" s="2"/>
      <c r="B44" s="3" t="s">
        <v>665</v>
      </c>
      <c r="C44" s="3" t="s">
        <v>455</v>
      </c>
      <c r="D44" s="261" t="s">
        <v>249</v>
      </c>
      <c r="E44" s="304">
        <f t="shared" si="6"/>
        <v>2</v>
      </c>
      <c r="F44" s="493">
        <f t="shared" si="7"/>
        <v>2</v>
      </c>
      <c r="G44" s="359">
        <f t="shared" si="8"/>
        <v>0</v>
      </c>
      <c r="H44" s="305">
        <v>0</v>
      </c>
      <c r="I44" s="17">
        <v>0</v>
      </c>
      <c r="J44" s="18">
        <v>0</v>
      </c>
      <c r="K44" s="306">
        <v>0</v>
      </c>
      <c r="L44" s="238">
        <v>0</v>
      </c>
      <c r="M44" s="307">
        <v>0</v>
      </c>
      <c r="N44" s="308">
        <f t="shared" si="9"/>
        <v>2</v>
      </c>
      <c r="O44" s="309">
        <f t="shared" si="10"/>
        <v>0</v>
      </c>
      <c r="P44" s="310">
        <f t="shared" si="11"/>
        <v>0</v>
      </c>
      <c r="Q44" s="311"/>
      <c r="R44" s="312"/>
      <c r="S44" s="313"/>
      <c r="T44" s="314"/>
      <c r="U44" s="176"/>
      <c r="V44" s="388"/>
      <c r="W44" s="386"/>
      <c r="X44" s="313"/>
      <c r="Y44" s="176"/>
      <c r="Z44" s="313"/>
      <c r="AA44" s="176"/>
      <c r="AB44" s="312"/>
      <c r="AC44" s="312"/>
      <c r="AD44" s="315"/>
      <c r="AE44" s="313"/>
      <c r="AF44" s="312"/>
      <c r="AG44" s="316"/>
      <c r="AH44" s="312"/>
      <c r="AI44" s="313"/>
      <c r="AJ44" s="312"/>
      <c r="AK44" s="176"/>
      <c r="AL44" s="388"/>
      <c r="AM44" s="312"/>
      <c r="AN44" s="313"/>
      <c r="AO44" s="314"/>
      <c r="AP44" s="59">
        <v>2</v>
      </c>
      <c r="AQ44" s="59"/>
      <c r="AR44" s="317"/>
    </row>
    <row r="45" spans="1:44">
      <c r="A45" s="659"/>
      <c r="B45" s="3" t="s">
        <v>692</v>
      </c>
      <c r="C45" s="3" t="s">
        <v>693</v>
      </c>
      <c r="D45" s="261" t="s">
        <v>51</v>
      </c>
      <c r="E45" s="549">
        <f t="shared" si="6"/>
        <v>1</v>
      </c>
      <c r="F45" s="661">
        <f t="shared" si="7"/>
        <v>1</v>
      </c>
      <c r="G45" s="359">
        <f t="shared" si="8"/>
        <v>0</v>
      </c>
      <c r="H45" s="554"/>
      <c r="I45" s="662"/>
      <c r="J45" s="662"/>
      <c r="K45" s="555"/>
      <c r="L45" s="526"/>
      <c r="M45" s="527"/>
      <c r="N45" s="528">
        <f t="shared" si="9"/>
        <v>1</v>
      </c>
      <c r="O45" s="529">
        <f t="shared" si="10"/>
        <v>0</v>
      </c>
      <c r="P45" s="530">
        <f t="shared" si="11"/>
        <v>0</v>
      </c>
      <c r="Q45" s="531"/>
      <c r="R45" s="532"/>
      <c r="S45" s="533"/>
      <c r="T45" s="534"/>
      <c r="U45" s="535"/>
      <c r="V45" s="561"/>
      <c r="W45" s="560"/>
      <c r="X45" s="533"/>
      <c r="Y45" s="535"/>
      <c r="Z45" s="533"/>
      <c r="AA45" s="535"/>
      <c r="AB45" s="532"/>
      <c r="AC45" s="532"/>
      <c r="AD45" s="664"/>
      <c r="AE45" s="533">
        <v>1</v>
      </c>
      <c r="AF45" s="532"/>
      <c r="AG45" s="536"/>
      <c r="AH45" s="532"/>
      <c r="AI45" s="533"/>
      <c r="AJ45" s="532"/>
      <c r="AK45" s="535"/>
      <c r="AL45" s="561"/>
      <c r="AM45" s="532"/>
      <c r="AN45" s="533"/>
      <c r="AO45" s="534"/>
      <c r="AP45" s="546"/>
      <c r="AQ45" s="546"/>
      <c r="AR45" s="537"/>
    </row>
    <row r="46" spans="1:44">
      <c r="A46" s="26"/>
      <c r="B46" s="22" t="s">
        <v>173</v>
      </c>
      <c r="C46" s="22" t="s">
        <v>153</v>
      </c>
      <c r="D46" s="22" t="s">
        <v>45</v>
      </c>
      <c r="E46" s="665">
        <f t="shared" si="6"/>
        <v>0</v>
      </c>
      <c r="F46" s="666">
        <f t="shared" si="7"/>
        <v>35</v>
      </c>
      <c r="G46" s="667">
        <f t="shared" si="8"/>
        <v>20</v>
      </c>
      <c r="H46" s="28">
        <v>0</v>
      </c>
      <c r="I46" s="28">
        <v>5</v>
      </c>
      <c r="J46" s="31">
        <v>10</v>
      </c>
      <c r="K46" s="31">
        <v>37</v>
      </c>
      <c r="L46" s="668">
        <v>0</v>
      </c>
      <c r="M46" s="668">
        <v>0</v>
      </c>
      <c r="N46" s="668">
        <f t="shared" si="9"/>
        <v>0</v>
      </c>
      <c r="O46" s="55">
        <f t="shared" si="10"/>
        <v>0</v>
      </c>
      <c r="P46" s="669">
        <f t="shared" si="11"/>
        <v>0</v>
      </c>
      <c r="Q46" s="23"/>
      <c r="R46" s="24"/>
      <c r="S46" s="25"/>
      <c r="T46" s="670"/>
      <c r="U46" s="23"/>
      <c r="V46" s="23"/>
      <c r="W46" s="104"/>
      <c r="X46" s="25"/>
      <c r="Y46" s="23"/>
      <c r="Z46" s="25"/>
      <c r="AA46" s="23"/>
      <c r="AB46" s="24"/>
      <c r="AC46" s="24"/>
      <c r="AD46" s="104"/>
      <c r="AE46" s="25"/>
      <c r="AF46" s="24"/>
      <c r="AG46" s="671"/>
      <c r="AH46" s="24"/>
      <c r="AI46" s="25"/>
      <c r="AJ46" s="24"/>
      <c r="AK46" s="23"/>
      <c r="AL46" s="23"/>
      <c r="AM46" s="24"/>
      <c r="AN46" s="25"/>
      <c r="AO46" s="670"/>
      <c r="AP46" s="25"/>
      <c r="AQ46" s="318"/>
      <c r="AR46" s="520"/>
    </row>
    <row r="47" spans="1:44">
      <c r="A47" s="26"/>
      <c r="B47" s="23" t="s">
        <v>184</v>
      </c>
      <c r="C47" s="23" t="s">
        <v>151</v>
      </c>
      <c r="D47" s="23" t="s">
        <v>20</v>
      </c>
      <c r="E47" s="665">
        <f t="shared" si="6"/>
        <v>0</v>
      </c>
      <c r="F47" s="666">
        <f t="shared" si="7"/>
        <v>28</v>
      </c>
      <c r="G47" s="667">
        <f t="shared" si="8"/>
        <v>8</v>
      </c>
      <c r="H47" s="28">
        <v>0</v>
      </c>
      <c r="I47" s="28">
        <v>0</v>
      </c>
      <c r="J47" s="31">
        <v>20</v>
      </c>
      <c r="K47" s="31">
        <v>8</v>
      </c>
      <c r="L47" s="668">
        <v>0</v>
      </c>
      <c r="M47" s="668">
        <v>0</v>
      </c>
      <c r="N47" s="668">
        <f t="shared" si="9"/>
        <v>0</v>
      </c>
      <c r="O47" s="55">
        <f t="shared" si="10"/>
        <v>0</v>
      </c>
      <c r="P47" s="669">
        <f t="shared" si="11"/>
        <v>0</v>
      </c>
      <c r="Q47" s="23"/>
      <c r="R47" s="24"/>
      <c r="S47" s="25"/>
      <c r="T47" s="670"/>
      <c r="U47" s="23"/>
      <c r="V47" s="23"/>
      <c r="W47" s="104"/>
      <c r="X47" s="25"/>
      <c r="Y47" s="23"/>
      <c r="Z47" s="25"/>
      <c r="AA47" s="23"/>
      <c r="AB47" s="24"/>
      <c r="AC47" s="24"/>
      <c r="AD47" s="104"/>
      <c r="AE47" s="25"/>
      <c r="AF47" s="24"/>
      <c r="AG47" s="671"/>
      <c r="AH47" s="24"/>
      <c r="AI47" s="25"/>
      <c r="AJ47" s="24"/>
      <c r="AK47" s="23"/>
      <c r="AL47" s="23"/>
      <c r="AM47" s="24"/>
      <c r="AN47" s="25"/>
      <c r="AO47" s="670"/>
      <c r="AP47" s="25"/>
      <c r="AQ47" s="318"/>
      <c r="AR47" s="520"/>
    </row>
    <row r="48" spans="1:44">
      <c r="A48" s="441"/>
      <c r="B48" s="475" t="s">
        <v>198</v>
      </c>
      <c r="C48" s="23" t="s">
        <v>451</v>
      </c>
      <c r="D48" s="23" t="s">
        <v>338</v>
      </c>
      <c r="E48" s="672">
        <f t="shared" si="6"/>
        <v>0</v>
      </c>
      <c r="F48" s="673">
        <f t="shared" si="7"/>
        <v>0</v>
      </c>
      <c r="G48" s="667">
        <f t="shared" si="8"/>
        <v>0</v>
      </c>
      <c r="H48" s="449"/>
      <c r="I48" s="449"/>
      <c r="J48" s="674"/>
      <c r="K48" s="674"/>
      <c r="L48" s="675"/>
      <c r="M48" s="675"/>
      <c r="N48" s="675">
        <f t="shared" si="9"/>
        <v>0</v>
      </c>
      <c r="O48" s="453">
        <f t="shared" si="10"/>
        <v>0</v>
      </c>
      <c r="P48" s="676">
        <f t="shared" si="11"/>
        <v>0</v>
      </c>
      <c r="Q48" s="459"/>
      <c r="R48" s="457"/>
      <c r="S48" s="405"/>
      <c r="T48" s="677"/>
      <c r="U48" s="459"/>
      <c r="V48" s="459"/>
      <c r="W48" s="458"/>
      <c r="X48" s="405"/>
      <c r="Y48" s="459"/>
      <c r="Z48" s="405"/>
      <c r="AA48" s="459"/>
      <c r="AB48" s="457"/>
      <c r="AC48" s="457"/>
      <c r="AD48" s="458"/>
      <c r="AE48" s="405"/>
      <c r="AF48" s="457"/>
      <c r="AG48" s="678"/>
      <c r="AH48" s="457"/>
      <c r="AI48" s="405"/>
      <c r="AJ48" s="457"/>
      <c r="AK48" s="459"/>
      <c r="AL48" s="459"/>
      <c r="AM48" s="457"/>
      <c r="AN48" s="405"/>
      <c r="AO48" s="677"/>
      <c r="AP48" s="405"/>
      <c r="AQ48" s="405"/>
      <c r="AR48" s="460"/>
    </row>
    <row r="49" spans="1:44">
      <c r="A49" s="679"/>
      <c r="B49" s="571"/>
      <c r="C49" s="571"/>
      <c r="D49" s="571"/>
      <c r="E49" s="680">
        <f t="shared" si="6"/>
        <v>0</v>
      </c>
      <c r="F49" s="681">
        <f t="shared" si="7"/>
        <v>0</v>
      </c>
      <c r="G49" s="667">
        <f t="shared" si="8"/>
        <v>0</v>
      </c>
      <c r="H49" s="682"/>
      <c r="I49" s="682"/>
      <c r="J49" s="682"/>
      <c r="K49" s="682"/>
      <c r="L49" s="682"/>
      <c r="M49" s="682"/>
      <c r="N49" s="682">
        <f t="shared" si="9"/>
        <v>0</v>
      </c>
      <c r="O49" s="683">
        <f t="shared" si="10"/>
        <v>0</v>
      </c>
      <c r="P49" s="684">
        <f t="shared" si="11"/>
        <v>0</v>
      </c>
      <c r="Q49" s="571"/>
      <c r="R49" s="570"/>
      <c r="S49" s="567"/>
      <c r="T49" s="685"/>
      <c r="U49" s="571"/>
      <c r="V49" s="571"/>
      <c r="W49" s="569"/>
      <c r="X49" s="567"/>
      <c r="Y49" s="571"/>
      <c r="Z49" s="567"/>
      <c r="AA49" s="571"/>
      <c r="AB49" s="570"/>
      <c r="AC49" s="570"/>
      <c r="AD49" s="569"/>
      <c r="AE49" s="567"/>
      <c r="AF49" s="570"/>
      <c r="AG49" s="686"/>
      <c r="AH49" s="570"/>
      <c r="AI49" s="567"/>
      <c r="AJ49" s="570"/>
      <c r="AK49" s="571"/>
      <c r="AL49" s="571"/>
      <c r="AM49" s="570"/>
      <c r="AN49" s="567"/>
      <c r="AO49" s="685"/>
      <c r="AP49" s="567"/>
      <c r="AQ49" s="567"/>
      <c r="AR49" s="573"/>
    </row>
    <row r="50" spans="1:44">
      <c r="A50" s="679"/>
      <c r="B50" s="571"/>
      <c r="C50" s="571"/>
      <c r="D50" s="571"/>
      <c r="E50" s="680">
        <f t="shared" si="6"/>
        <v>0</v>
      </c>
      <c r="F50" s="681">
        <f t="shared" si="7"/>
        <v>0</v>
      </c>
      <c r="G50" s="667">
        <f t="shared" si="8"/>
        <v>0</v>
      </c>
      <c r="H50" s="682"/>
      <c r="I50" s="682"/>
      <c r="J50" s="682"/>
      <c r="K50" s="682"/>
      <c r="L50" s="682"/>
      <c r="M50" s="682"/>
      <c r="N50" s="682">
        <f t="shared" si="9"/>
        <v>0</v>
      </c>
      <c r="O50" s="683">
        <f t="shared" si="10"/>
        <v>0</v>
      </c>
      <c r="P50" s="684">
        <f t="shared" si="11"/>
        <v>0</v>
      </c>
      <c r="Q50" s="571"/>
      <c r="R50" s="570"/>
      <c r="S50" s="567"/>
      <c r="T50" s="685"/>
      <c r="U50" s="571"/>
      <c r="V50" s="571"/>
      <c r="W50" s="569"/>
      <c r="X50" s="567"/>
      <c r="Y50" s="571"/>
      <c r="Z50" s="567"/>
      <c r="AA50" s="571"/>
      <c r="AB50" s="570"/>
      <c r="AC50" s="570"/>
      <c r="AD50" s="569"/>
      <c r="AE50" s="567"/>
      <c r="AF50" s="570"/>
      <c r="AG50" s="686"/>
      <c r="AH50" s="570"/>
      <c r="AI50" s="567"/>
      <c r="AJ50" s="570"/>
      <c r="AK50" s="571"/>
      <c r="AL50" s="571"/>
      <c r="AM50" s="570"/>
      <c r="AN50" s="567"/>
      <c r="AO50" s="685"/>
      <c r="AP50" s="567"/>
      <c r="AQ50" s="567"/>
      <c r="AR50" s="573"/>
    </row>
    <row r="51" spans="1:44">
      <c r="I51" s="49"/>
      <c r="J51" s="49"/>
    </row>
    <row r="52" spans="1:44">
      <c r="I52" s="49"/>
      <c r="J52" s="49"/>
    </row>
    <row r="53" spans="1:44">
      <c r="I53" s="49"/>
      <c r="J53" s="49"/>
    </row>
    <row r="54" spans="1:44">
      <c r="I54" s="49"/>
      <c r="J54" s="49"/>
    </row>
    <row r="55" spans="1:44">
      <c r="I55" s="49"/>
      <c r="J55" s="49"/>
    </row>
    <row r="56" spans="1:44">
      <c r="I56" s="49"/>
      <c r="J56" s="49"/>
    </row>
    <row r="57" spans="1:44">
      <c r="I57" s="49"/>
      <c r="J57" s="49"/>
    </row>
    <row r="58" spans="1:44">
      <c r="I58" s="49"/>
      <c r="J58" s="49"/>
    </row>
    <row r="59" spans="1:44">
      <c r="I59" s="49"/>
      <c r="J59" s="49"/>
    </row>
    <row r="60" spans="1:44">
      <c r="I60" s="49"/>
      <c r="J60" s="49"/>
    </row>
    <row r="61" spans="1:44">
      <c r="I61" s="49"/>
      <c r="J61" s="49"/>
    </row>
    <row r="62" spans="1:44">
      <c r="I62" s="49"/>
      <c r="J62" s="49"/>
    </row>
    <row r="63" spans="1:44">
      <c r="I63" s="49"/>
      <c r="J63" s="49"/>
    </row>
    <row r="64" spans="1:44">
      <c r="I64" s="49"/>
      <c r="J64" s="49"/>
    </row>
    <row r="65" spans="9:10">
      <c r="I65" s="49"/>
      <c r="J65" s="49"/>
    </row>
    <row r="66" spans="9:10">
      <c r="I66" s="49"/>
      <c r="J66" s="49"/>
    </row>
    <row r="67" spans="9:10">
      <c r="I67" s="49"/>
      <c r="J67" s="49"/>
    </row>
    <row r="68" spans="9:10">
      <c r="I68" s="49"/>
      <c r="J68" s="49"/>
    </row>
    <row r="69" spans="9:10">
      <c r="I69" s="49"/>
      <c r="J69" s="49"/>
    </row>
    <row r="70" spans="9:10">
      <c r="I70" s="49"/>
      <c r="J70" s="49"/>
    </row>
    <row r="71" spans="9:10">
      <c r="I71" s="49"/>
      <c r="J71" s="49"/>
    </row>
    <row r="72" spans="9:10">
      <c r="I72" s="49"/>
      <c r="J72" s="49"/>
    </row>
    <row r="73" spans="9:10">
      <c r="I73" s="49"/>
      <c r="J73" s="49"/>
    </row>
    <row r="74" spans="9:10">
      <c r="I74" s="49"/>
      <c r="J74" s="49"/>
    </row>
    <row r="75" spans="9:10">
      <c r="I75" s="49"/>
      <c r="J75" s="49"/>
    </row>
    <row r="76" spans="9:10">
      <c r="I76" s="49"/>
      <c r="J76" s="49"/>
    </row>
    <row r="77" spans="9:10">
      <c r="I77" s="49"/>
      <c r="J77" s="49"/>
    </row>
    <row r="78" spans="9:10">
      <c r="I78" s="49"/>
      <c r="J78" s="49"/>
    </row>
    <row r="79" spans="9:10">
      <c r="I79" s="49"/>
      <c r="J79" s="49"/>
    </row>
    <row r="80" spans="9:10">
      <c r="I80" s="49"/>
      <c r="J80" s="49"/>
    </row>
    <row r="81" spans="9:10">
      <c r="I81" s="49"/>
      <c r="J81" s="49"/>
    </row>
    <row r="82" spans="9:10">
      <c r="I82" s="49"/>
      <c r="J82" s="49"/>
    </row>
    <row r="83" spans="9:10">
      <c r="I83" s="49"/>
      <c r="J83" s="49"/>
    </row>
    <row r="84" spans="9:10">
      <c r="I84" s="49"/>
      <c r="J84" s="49"/>
    </row>
    <row r="85" spans="9:10">
      <c r="I85" s="49"/>
      <c r="J85" s="49"/>
    </row>
    <row r="86" spans="9:10">
      <c r="I86" s="49"/>
      <c r="J86" s="49"/>
    </row>
    <row r="87" spans="9:10">
      <c r="I87" s="49"/>
      <c r="J87" s="49"/>
    </row>
    <row r="88" spans="9:10">
      <c r="I88" s="49"/>
      <c r="J88" s="49"/>
    </row>
    <row r="89" spans="9:10">
      <c r="I89" s="49"/>
      <c r="J89" s="49"/>
    </row>
    <row r="90" spans="9:10">
      <c r="I90" s="49"/>
      <c r="J90" s="49"/>
    </row>
    <row r="91" spans="9:10">
      <c r="I91" s="49"/>
      <c r="J91" s="49"/>
    </row>
    <row r="92" spans="9:10">
      <c r="I92" s="49"/>
      <c r="J92" s="49"/>
    </row>
    <row r="93" spans="9:10">
      <c r="I93" s="49"/>
      <c r="J93" s="49"/>
    </row>
    <row r="94" spans="9:10">
      <c r="I94" s="49"/>
      <c r="J94" s="49"/>
    </row>
    <row r="95" spans="9:10">
      <c r="I95" s="49"/>
      <c r="J95" s="49"/>
    </row>
    <row r="96" spans="9:10">
      <c r="I96" s="49"/>
      <c r="J96" s="49"/>
    </row>
    <row r="97" spans="9:10">
      <c r="I97" s="49"/>
      <c r="J97" s="49"/>
    </row>
    <row r="98" spans="9:10">
      <c r="I98" s="49"/>
      <c r="J98" s="49"/>
    </row>
    <row r="99" spans="9:10">
      <c r="I99" s="49"/>
      <c r="J99" s="49"/>
    </row>
    <row r="100" spans="9:10">
      <c r="I100" s="49"/>
      <c r="J100" s="49"/>
    </row>
    <row r="101" spans="9:10">
      <c r="I101" s="49"/>
      <c r="J101" s="49"/>
    </row>
    <row r="102" spans="9:10">
      <c r="I102" s="49"/>
      <c r="J102" s="49"/>
    </row>
    <row r="103" spans="9:10">
      <c r="I103" s="49"/>
      <c r="J103" s="49"/>
    </row>
    <row r="104" spans="9:10">
      <c r="I104" s="49"/>
      <c r="J104" s="49"/>
    </row>
    <row r="105" spans="9:10">
      <c r="I105" s="49"/>
      <c r="J105" s="49"/>
    </row>
    <row r="106" spans="9:10">
      <c r="I106" s="49"/>
      <c r="J106" s="49"/>
    </row>
    <row r="107" spans="9:10">
      <c r="I107" s="49"/>
      <c r="J107" s="49"/>
    </row>
    <row r="108" spans="9:10">
      <c r="I108" s="49"/>
      <c r="J108" s="49"/>
    </row>
    <row r="109" spans="9:10">
      <c r="I109" s="49"/>
      <c r="J109" s="49"/>
    </row>
    <row r="110" spans="9:10">
      <c r="I110" s="49"/>
      <c r="J110" s="49"/>
    </row>
    <row r="111" spans="9:10">
      <c r="I111" s="49"/>
      <c r="J111" s="49"/>
    </row>
    <row r="112" spans="9:10">
      <c r="I112" s="49"/>
      <c r="J112" s="49"/>
    </row>
    <row r="113" spans="9:10">
      <c r="I113" s="49"/>
      <c r="J113" s="49"/>
    </row>
    <row r="114" spans="9:10">
      <c r="I114" s="49"/>
      <c r="J114" s="49"/>
    </row>
    <row r="115" spans="9:10">
      <c r="I115" s="49"/>
      <c r="J115" s="49"/>
    </row>
    <row r="116" spans="9:10">
      <c r="I116" s="49"/>
      <c r="J116" s="49"/>
    </row>
    <row r="117" spans="9:10">
      <c r="I117" s="49"/>
      <c r="J117" s="49"/>
    </row>
    <row r="118" spans="9:10">
      <c r="I118" s="49"/>
      <c r="J118" s="49"/>
    </row>
    <row r="119" spans="9:10">
      <c r="I119" s="49"/>
      <c r="J119" s="49"/>
    </row>
    <row r="120" spans="9:10">
      <c r="I120" s="49"/>
      <c r="J120" s="49"/>
    </row>
    <row r="121" spans="9:10">
      <c r="I121" s="49"/>
      <c r="J121" s="49"/>
    </row>
    <row r="122" spans="9:10">
      <c r="I122" s="49"/>
      <c r="J122" s="49"/>
    </row>
    <row r="123" spans="9:10">
      <c r="I123" s="49"/>
      <c r="J123" s="49"/>
    </row>
    <row r="124" spans="9:10">
      <c r="I124" s="49"/>
      <c r="J124" s="49"/>
    </row>
    <row r="125" spans="9:10">
      <c r="I125" s="49"/>
      <c r="J125" s="49"/>
    </row>
    <row r="126" spans="9:10">
      <c r="I126" s="49"/>
      <c r="J126" s="49"/>
    </row>
    <row r="127" spans="9:10">
      <c r="I127" s="49"/>
      <c r="J127" s="49"/>
    </row>
    <row r="128" spans="9:10">
      <c r="I128" s="49"/>
      <c r="J128" s="49"/>
    </row>
    <row r="129" spans="9:10">
      <c r="I129" s="49"/>
      <c r="J129" s="49"/>
    </row>
    <row r="130" spans="9:10">
      <c r="I130" s="49"/>
      <c r="J130" s="49"/>
    </row>
    <row r="131" spans="9:10">
      <c r="I131" s="49"/>
      <c r="J131" s="49"/>
    </row>
    <row r="132" spans="9:10">
      <c r="I132" s="49"/>
      <c r="J132" s="49"/>
    </row>
    <row r="133" spans="9:10">
      <c r="I133" s="49"/>
      <c r="J133" s="49"/>
    </row>
    <row r="134" spans="9:10">
      <c r="I134" s="49"/>
      <c r="J134" s="49"/>
    </row>
    <row r="135" spans="9:10">
      <c r="I135" s="49"/>
      <c r="J135" s="49"/>
    </row>
    <row r="136" spans="9:10">
      <c r="I136" s="49"/>
      <c r="J136" s="49"/>
    </row>
    <row r="137" spans="9:10">
      <c r="I137" s="49"/>
      <c r="J137" s="49"/>
    </row>
    <row r="138" spans="9:10">
      <c r="I138" s="49"/>
      <c r="J138" s="49"/>
    </row>
    <row r="139" spans="9:10">
      <c r="I139" s="49"/>
      <c r="J139" s="49"/>
    </row>
    <row r="140" spans="9:10">
      <c r="I140" s="49"/>
      <c r="J140" s="49"/>
    </row>
    <row r="141" spans="9:10">
      <c r="I141" s="49"/>
      <c r="J141" s="49"/>
    </row>
    <row r="142" spans="9:10">
      <c r="I142" s="49"/>
      <c r="J142" s="49"/>
    </row>
    <row r="143" spans="9:10">
      <c r="I143" s="49"/>
      <c r="J143" s="49"/>
    </row>
    <row r="144" spans="9:10">
      <c r="I144" s="49"/>
      <c r="J144" s="49"/>
    </row>
    <row r="145" spans="9:10">
      <c r="I145" s="49"/>
      <c r="J145" s="49"/>
    </row>
    <row r="146" spans="9:10">
      <c r="I146" s="49"/>
      <c r="J146" s="49"/>
    </row>
    <row r="147" spans="9:10">
      <c r="I147" s="49"/>
      <c r="J147" s="49"/>
    </row>
    <row r="148" spans="9:10">
      <c r="I148" s="49"/>
      <c r="J148" s="49"/>
    </row>
    <row r="149" spans="9:10">
      <c r="I149" s="49"/>
      <c r="J149" s="49"/>
    </row>
    <row r="150" spans="9:10">
      <c r="I150" s="49"/>
      <c r="J150" s="49"/>
    </row>
    <row r="151" spans="9:10">
      <c r="I151" s="49"/>
      <c r="J151" s="49"/>
    </row>
    <row r="152" spans="9:10">
      <c r="I152" s="49"/>
      <c r="J152" s="49"/>
    </row>
    <row r="153" spans="9:10">
      <c r="I153" s="49"/>
      <c r="J153" s="49"/>
    </row>
    <row r="154" spans="9:10">
      <c r="I154" s="49"/>
      <c r="J154" s="49"/>
    </row>
    <row r="155" spans="9:10">
      <c r="I155" s="49"/>
      <c r="J155" s="49"/>
    </row>
    <row r="156" spans="9:10">
      <c r="I156" s="49"/>
      <c r="J156" s="49"/>
    </row>
    <row r="157" spans="9:10">
      <c r="I157" s="49"/>
      <c r="J157" s="49"/>
    </row>
    <row r="158" spans="9:10">
      <c r="I158" s="49"/>
      <c r="J158" s="49"/>
    </row>
    <row r="159" spans="9:10">
      <c r="I159" s="49"/>
      <c r="J159" s="49"/>
    </row>
    <row r="160" spans="9:10">
      <c r="I160" s="49"/>
      <c r="J160" s="49"/>
    </row>
    <row r="161" spans="9:10">
      <c r="I161" s="49"/>
      <c r="J161" s="49"/>
    </row>
    <row r="162" spans="9:10">
      <c r="I162" s="49"/>
      <c r="J162" s="49"/>
    </row>
    <row r="163" spans="9:10">
      <c r="I163" s="49"/>
      <c r="J163" s="49"/>
    </row>
    <row r="164" spans="9:10">
      <c r="I164" s="49"/>
      <c r="J164" s="49"/>
    </row>
    <row r="165" spans="9:10">
      <c r="I165" s="49"/>
      <c r="J165" s="49"/>
    </row>
    <row r="166" spans="9:10">
      <c r="I166" s="49"/>
      <c r="J166" s="49"/>
    </row>
    <row r="167" spans="9:10">
      <c r="I167" s="49"/>
      <c r="J167" s="49"/>
    </row>
    <row r="168" spans="9:10">
      <c r="I168" s="49"/>
      <c r="J168" s="49"/>
    </row>
    <row r="169" spans="9:10">
      <c r="I169" s="49"/>
      <c r="J169" s="49"/>
    </row>
    <row r="170" spans="9:10">
      <c r="I170" s="49"/>
      <c r="J170" s="49"/>
    </row>
    <row r="171" spans="9:10">
      <c r="I171" s="49"/>
      <c r="J171" s="49"/>
    </row>
    <row r="172" spans="9:10">
      <c r="I172" s="49"/>
      <c r="J172" s="49"/>
    </row>
    <row r="173" spans="9:10">
      <c r="I173" s="49"/>
      <c r="J173" s="49"/>
    </row>
    <row r="174" spans="9:10">
      <c r="I174" s="49"/>
      <c r="J174" s="49"/>
    </row>
    <row r="175" spans="9:10">
      <c r="I175" s="49"/>
      <c r="J175" s="49"/>
    </row>
    <row r="176" spans="9:10">
      <c r="I176" s="49"/>
      <c r="J176" s="49"/>
    </row>
    <row r="177" spans="9:10">
      <c r="I177" s="49"/>
      <c r="J177" s="49"/>
    </row>
    <row r="178" spans="9:10">
      <c r="I178" s="49"/>
      <c r="J178" s="49"/>
    </row>
    <row r="179" spans="9:10">
      <c r="I179" s="49"/>
      <c r="J179" s="49"/>
    </row>
    <row r="180" spans="9:10">
      <c r="I180" s="49"/>
      <c r="J180" s="49"/>
    </row>
    <row r="181" spans="9:10">
      <c r="I181" s="49"/>
      <c r="J181" s="49"/>
    </row>
    <row r="182" spans="9:10">
      <c r="I182" s="49"/>
      <c r="J182" s="49"/>
    </row>
    <row r="183" spans="9:10">
      <c r="I183" s="49"/>
      <c r="J183" s="49"/>
    </row>
    <row r="184" spans="9:10">
      <c r="I184" s="49"/>
      <c r="J184" s="49"/>
    </row>
    <row r="185" spans="9:10">
      <c r="I185" s="49"/>
      <c r="J185" s="49"/>
    </row>
    <row r="186" spans="9:10">
      <c r="I186" s="49"/>
      <c r="J186" s="49"/>
    </row>
    <row r="187" spans="9:10">
      <c r="I187" s="49"/>
      <c r="J187" s="49"/>
    </row>
    <row r="188" spans="9:10">
      <c r="I188" s="49"/>
      <c r="J188" s="49"/>
    </row>
    <row r="189" spans="9:10">
      <c r="I189" s="49"/>
      <c r="J189" s="49"/>
    </row>
    <row r="190" spans="9:10">
      <c r="I190" s="49"/>
      <c r="J190" s="49"/>
    </row>
    <row r="191" spans="9:10">
      <c r="I191" s="49"/>
      <c r="J191" s="49"/>
    </row>
    <row r="192" spans="9:10">
      <c r="I192" s="49"/>
      <c r="J192" s="49"/>
    </row>
    <row r="193" spans="9:10">
      <c r="I193" s="49"/>
      <c r="J193" s="49"/>
    </row>
    <row r="194" spans="9:10">
      <c r="I194" s="49"/>
      <c r="J194" s="49"/>
    </row>
    <row r="195" spans="9:10">
      <c r="I195" s="49"/>
      <c r="J195" s="49"/>
    </row>
    <row r="196" spans="9:10">
      <c r="I196" s="49"/>
      <c r="J196" s="49"/>
    </row>
    <row r="197" spans="9:10">
      <c r="I197" s="49"/>
      <c r="J197" s="49"/>
    </row>
    <row r="198" spans="9:10">
      <c r="I198" s="49"/>
      <c r="J198" s="49"/>
    </row>
    <row r="199" spans="9:10">
      <c r="I199" s="49"/>
      <c r="J199" s="49"/>
    </row>
    <row r="200" spans="9:10">
      <c r="I200" s="49"/>
      <c r="J200" s="49"/>
    </row>
    <row r="201" spans="9:10">
      <c r="I201" s="49"/>
      <c r="J201" s="49"/>
    </row>
    <row r="202" spans="9:10">
      <c r="I202" s="49"/>
      <c r="J202" s="49"/>
    </row>
    <row r="203" spans="9:10">
      <c r="I203" s="49"/>
      <c r="J203" s="49"/>
    </row>
    <row r="204" spans="9:10">
      <c r="I204" s="49"/>
      <c r="J204" s="49"/>
    </row>
    <row r="205" spans="9:10">
      <c r="I205" s="49"/>
      <c r="J205" s="49"/>
    </row>
    <row r="206" spans="9:10">
      <c r="I206" s="49"/>
      <c r="J206" s="49"/>
    </row>
    <row r="207" spans="9:10">
      <c r="I207" s="49"/>
      <c r="J207" s="49"/>
    </row>
    <row r="208" spans="9:10">
      <c r="I208" s="49"/>
      <c r="J208" s="49"/>
    </row>
    <row r="209" spans="9:10">
      <c r="I209" s="49"/>
      <c r="J209" s="49"/>
    </row>
    <row r="210" spans="9:10">
      <c r="I210" s="49"/>
      <c r="J210" s="49"/>
    </row>
    <row r="211" spans="9:10">
      <c r="I211" s="49"/>
      <c r="J211" s="49"/>
    </row>
    <row r="212" spans="9:10">
      <c r="I212" s="49"/>
      <c r="J212" s="49"/>
    </row>
    <row r="213" spans="9:10">
      <c r="I213" s="49"/>
      <c r="J213" s="49"/>
    </row>
    <row r="214" spans="9:10">
      <c r="I214" s="49"/>
      <c r="J214" s="49"/>
    </row>
    <row r="215" spans="9:10">
      <c r="I215" s="49"/>
      <c r="J215" s="49"/>
    </row>
    <row r="216" spans="9:10">
      <c r="I216" s="49"/>
      <c r="J216" s="49"/>
    </row>
    <row r="217" spans="9:10">
      <c r="I217" s="49"/>
      <c r="J217" s="49"/>
    </row>
    <row r="218" spans="9:10">
      <c r="I218" s="49"/>
      <c r="J218" s="49"/>
    </row>
    <row r="219" spans="9:10">
      <c r="I219" s="49"/>
      <c r="J219" s="49"/>
    </row>
    <row r="220" spans="9:10">
      <c r="I220" s="49"/>
      <c r="J220" s="49"/>
    </row>
    <row r="221" spans="9:10">
      <c r="I221" s="49"/>
      <c r="J221" s="49"/>
    </row>
    <row r="222" spans="9:10">
      <c r="I222" s="49"/>
      <c r="J222" s="49"/>
    </row>
    <row r="223" spans="9:10">
      <c r="I223" s="49"/>
      <c r="J223" s="49"/>
    </row>
    <row r="224" spans="9:10">
      <c r="I224" s="49"/>
      <c r="J224" s="49"/>
    </row>
    <row r="225" spans="9:10">
      <c r="I225" s="49"/>
      <c r="J225" s="49"/>
    </row>
    <row r="226" spans="9:10">
      <c r="I226" s="49"/>
      <c r="J226" s="49"/>
    </row>
    <row r="227" spans="9:10">
      <c r="I227" s="49"/>
      <c r="J227" s="49"/>
    </row>
    <row r="228" spans="9:10">
      <c r="I228" s="49"/>
      <c r="J228" s="49"/>
    </row>
    <row r="229" spans="9:10">
      <c r="I229" s="49"/>
      <c r="J229" s="49"/>
    </row>
    <row r="230" spans="9:10">
      <c r="I230" s="49"/>
      <c r="J230" s="49"/>
    </row>
    <row r="231" spans="9:10">
      <c r="I231" s="49"/>
      <c r="J231" s="49"/>
    </row>
    <row r="232" spans="9:10">
      <c r="I232" s="49"/>
      <c r="J232" s="49"/>
    </row>
    <row r="233" spans="9:10">
      <c r="I233" s="49"/>
      <c r="J233" s="49"/>
    </row>
    <row r="234" spans="9:10">
      <c r="I234" s="49"/>
      <c r="J234" s="49"/>
    </row>
    <row r="235" spans="9:10">
      <c r="I235" s="49"/>
      <c r="J235" s="49"/>
    </row>
    <row r="236" spans="9:10">
      <c r="I236" s="49"/>
      <c r="J236" s="49"/>
    </row>
    <row r="237" spans="9:10">
      <c r="I237" s="49"/>
      <c r="J237" s="49"/>
    </row>
    <row r="238" spans="9:10">
      <c r="I238" s="49"/>
      <c r="J238" s="49"/>
    </row>
    <row r="239" spans="9:10">
      <c r="I239" s="49"/>
      <c r="J239" s="49"/>
    </row>
    <row r="240" spans="9:10">
      <c r="I240" s="49"/>
      <c r="J240" s="49"/>
    </row>
    <row r="241" spans="9:10">
      <c r="I241" s="49"/>
      <c r="J241" s="49"/>
    </row>
    <row r="242" spans="9:10">
      <c r="I242" s="49"/>
      <c r="J242" s="49"/>
    </row>
    <row r="243" spans="9:10">
      <c r="I243" s="49"/>
      <c r="J243" s="49"/>
    </row>
    <row r="244" spans="9:10">
      <c r="I244" s="49"/>
      <c r="J244" s="49"/>
    </row>
    <row r="245" spans="9:10">
      <c r="I245" s="49"/>
      <c r="J245" s="49"/>
    </row>
    <row r="246" spans="9:10">
      <c r="I246" s="49"/>
      <c r="J246" s="49"/>
    </row>
    <row r="247" spans="9:10">
      <c r="I247" s="49"/>
      <c r="J247" s="49"/>
    </row>
    <row r="248" spans="9:10">
      <c r="I248" s="49"/>
      <c r="J248" s="49"/>
    </row>
    <row r="249" spans="9:10">
      <c r="I249" s="49"/>
      <c r="J249" s="49"/>
    </row>
    <row r="250" spans="9:10">
      <c r="I250" s="49"/>
      <c r="J250" s="49"/>
    </row>
    <row r="251" spans="9:10">
      <c r="I251" s="49"/>
      <c r="J251" s="49"/>
    </row>
    <row r="252" spans="9:10">
      <c r="I252" s="49"/>
      <c r="J252" s="49"/>
    </row>
    <row r="253" spans="9:10">
      <c r="I253" s="49"/>
      <c r="J253" s="49"/>
    </row>
    <row r="254" spans="9:10">
      <c r="I254" s="49"/>
      <c r="J254" s="49"/>
    </row>
    <row r="255" spans="9:10">
      <c r="I255" s="49"/>
      <c r="J255" s="49"/>
    </row>
    <row r="256" spans="9:10">
      <c r="I256" s="49"/>
      <c r="J256" s="49"/>
    </row>
    <row r="257" spans="9:10">
      <c r="I257" s="49"/>
      <c r="J257" s="49"/>
    </row>
    <row r="258" spans="9:10">
      <c r="I258" s="49"/>
      <c r="J258" s="49"/>
    </row>
    <row r="259" spans="9:10">
      <c r="I259" s="49"/>
      <c r="J259" s="49"/>
    </row>
    <row r="260" spans="9:10">
      <c r="I260" s="49"/>
      <c r="J260" s="49"/>
    </row>
    <row r="261" spans="9:10">
      <c r="I261" s="49"/>
      <c r="J261" s="49"/>
    </row>
    <row r="262" spans="9:10">
      <c r="I262" s="49"/>
      <c r="J262" s="49"/>
    </row>
    <row r="263" spans="9:10">
      <c r="I263" s="49"/>
      <c r="J263" s="49"/>
    </row>
    <row r="264" spans="9:10">
      <c r="I264" s="49"/>
      <c r="J264" s="49"/>
    </row>
    <row r="265" spans="9:10">
      <c r="I265" s="49"/>
      <c r="J265" s="49"/>
    </row>
    <row r="266" spans="9:10">
      <c r="I266" s="49"/>
      <c r="J266" s="49"/>
    </row>
    <row r="267" spans="9:10">
      <c r="I267" s="49"/>
      <c r="J267" s="49"/>
    </row>
    <row r="268" spans="9:10">
      <c r="I268" s="49"/>
      <c r="J268" s="49"/>
    </row>
    <row r="269" spans="9:10">
      <c r="I269" s="49"/>
      <c r="J269" s="49"/>
    </row>
    <row r="270" spans="9:10">
      <c r="I270" s="49"/>
      <c r="J270" s="49"/>
    </row>
    <row r="271" spans="9:10">
      <c r="I271" s="49"/>
      <c r="J271" s="49"/>
    </row>
    <row r="272" spans="9:10">
      <c r="I272" s="49"/>
      <c r="J272" s="49"/>
    </row>
    <row r="273" spans="9:10">
      <c r="I273" s="49"/>
      <c r="J273" s="49"/>
    </row>
    <row r="274" spans="9:10">
      <c r="I274" s="49"/>
      <c r="J274" s="49"/>
    </row>
    <row r="275" spans="9:10">
      <c r="I275" s="49"/>
      <c r="J275" s="49"/>
    </row>
    <row r="276" spans="9:10">
      <c r="I276" s="49"/>
      <c r="J276" s="49"/>
    </row>
    <row r="277" spans="9:10">
      <c r="I277" s="49"/>
      <c r="J277" s="49"/>
    </row>
    <row r="278" spans="9:10">
      <c r="I278" s="49"/>
      <c r="J278" s="49"/>
    </row>
    <row r="279" spans="9:10">
      <c r="I279" s="49"/>
      <c r="J279" s="49"/>
    </row>
    <row r="280" spans="9:10">
      <c r="I280" s="49"/>
      <c r="J280" s="49"/>
    </row>
    <row r="281" spans="9:10">
      <c r="I281" s="49"/>
      <c r="J281" s="49"/>
    </row>
    <row r="282" spans="9:10">
      <c r="I282" s="49"/>
      <c r="J282" s="49"/>
    </row>
    <row r="283" spans="9:10">
      <c r="I283" s="49"/>
      <c r="J283" s="49"/>
    </row>
    <row r="284" spans="9:10">
      <c r="I284" s="49"/>
      <c r="J284" s="49"/>
    </row>
    <row r="285" spans="9:10">
      <c r="I285" s="49"/>
      <c r="J285" s="49"/>
    </row>
    <row r="286" spans="9:10">
      <c r="I286" s="49"/>
      <c r="J286" s="49"/>
    </row>
    <row r="287" spans="9:10">
      <c r="I287" s="49"/>
      <c r="J287" s="49"/>
    </row>
    <row r="288" spans="9:10">
      <c r="I288" s="49"/>
      <c r="J288" s="49"/>
    </row>
    <row r="289" spans="9:10">
      <c r="I289" s="49"/>
      <c r="J289" s="49"/>
    </row>
    <row r="290" spans="9:10">
      <c r="I290" s="49"/>
      <c r="J290" s="49"/>
    </row>
    <row r="291" spans="9:10">
      <c r="I291" s="49"/>
      <c r="J291" s="49"/>
    </row>
    <row r="292" spans="9:10">
      <c r="I292" s="49"/>
      <c r="J292" s="49"/>
    </row>
    <row r="293" spans="9:10">
      <c r="I293" s="49"/>
      <c r="J293" s="49"/>
    </row>
    <row r="294" spans="9:10">
      <c r="I294" s="49"/>
      <c r="J294" s="49"/>
    </row>
    <row r="295" spans="9:10">
      <c r="I295" s="49"/>
      <c r="J295" s="49"/>
    </row>
    <row r="296" spans="9:10">
      <c r="I296" s="49"/>
      <c r="J296" s="49"/>
    </row>
    <row r="297" spans="9:10">
      <c r="I297" s="49"/>
      <c r="J297" s="49"/>
    </row>
    <row r="298" spans="9:10">
      <c r="I298" s="49"/>
      <c r="J298" s="49"/>
    </row>
    <row r="299" spans="9:10">
      <c r="I299" s="49"/>
      <c r="J299" s="49"/>
    </row>
    <row r="300" spans="9:10">
      <c r="I300" s="49"/>
      <c r="J300" s="49"/>
    </row>
    <row r="301" spans="9:10">
      <c r="I301" s="49"/>
      <c r="J301" s="49"/>
    </row>
    <row r="302" spans="9:10">
      <c r="I302" s="49"/>
      <c r="J302" s="49"/>
    </row>
    <row r="303" spans="9:10">
      <c r="I303" s="49"/>
      <c r="J303" s="49"/>
    </row>
    <row r="304" spans="9:10">
      <c r="I304" s="49"/>
      <c r="J304" s="49"/>
    </row>
    <row r="305" spans="9:10">
      <c r="I305" s="49"/>
      <c r="J305" s="49"/>
    </row>
    <row r="306" spans="9:10">
      <c r="I306" s="49"/>
      <c r="J306" s="49"/>
    </row>
    <row r="307" spans="9:10">
      <c r="I307" s="49"/>
      <c r="J307" s="49"/>
    </row>
    <row r="308" spans="9:10">
      <c r="I308" s="49"/>
      <c r="J308" s="49"/>
    </row>
    <row r="309" spans="9:10">
      <c r="I309" s="49"/>
      <c r="J309" s="49"/>
    </row>
    <row r="310" spans="9:10">
      <c r="I310" s="49"/>
      <c r="J310" s="49"/>
    </row>
    <row r="311" spans="9:10">
      <c r="I311" s="49"/>
      <c r="J311" s="49"/>
    </row>
    <row r="312" spans="9:10">
      <c r="I312" s="49"/>
      <c r="J312" s="49"/>
    </row>
    <row r="313" spans="9:10">
      <c r="I313" s="49"/>
      <c r="J313" s="49"/>
    </row>
    <row r="314" spans="9:10">
      <c r="I314" s="49"/>
      <c r="J314" s="49"/>
    </row>
    <row r="315" spans="9:10">
      <c r="I315" s="49"/>
      <c r="J315" s="49"/>
    </row>
    <row r="316" spans="9:10">
      <c r="I316" s="49"/>
      <c r="J316" s="49"/>
    </row>
    <row r="317" spans="9:10">
      <c r="I317" s="49"/>
      <c r="J317" s="49"/>
    </row>
    <row r="318" spans="9:10">
      <c r="I318" s="49"/>
      <c r="J318" s="49"/>
    </row>
    <row r="319" spans="9:10">
      <c r="I319" s="49"/>
      <c r="J319" s="49"/>
    </row>
    <row r="320" spans="9:10">
      <c r="I320" s="49"/>
      <c r="J320" s="49"/>
    </row>
    <row r="321" spans="9:10">
      <c r="I321" s="49"/>
      <c r="J321" s="49"/>
    </row>
    <row r="322" spans="9:10">
      <c r="I322" s="49"/>
      <c r="J322" s="49"/>
    </row>
    <row r="323" spans="9:10">
      <c r="I323" s="49"/>
      <c r="J323" s="49"/>
    </row>
    <row r="324" spans="9:10">
      <c r="I324" s="49"/>
      <c r="J324" s="49"/>
    </row>
    <row r="325" spans="9:10">
      <c r="I325" s="49"/>
      <c r="J325" s="49"/>
    </row>
    <row r="326" spans="9:10">
      <c r="I326" s="49"/>
      <c r="J326" s="49"/>
    </row>
    <row r="327" spans="9:10">
      <c r="I327" s="49"/>
      <c r="J327" s="49"/>
    </row>
    <row r="328" spans="9:10">
      <c r="I328" s="49"/>
      <c r="J328" s="49"/>
    </row>
    <row r="329" spans="9:10">
      <c r="I329" s="49"/>
      <c r="J329" s="49"/>
    </row>
    <row r="330" spans="9:10">
      <c r="I330" s="49"/>
      <c r="J330" s="49"/>
    </row>
    <row r="331" spans="9:10">
      <c r="I331" s="49"/>
      <c r="J331" s="49"/>
    </row>
    <row r="332" spans="9:10">
      <c r="I332" s="49"/>
      <c r="J332" s="49"/>
    </row>
    <row r="333" spans="9:10">
      <c r="I333" s="49"/>
      <c r="J333" s="49"/>
    </row>
    <row r="334" spans="9:10">
      <c r="I334" s="49"/>
      <c r="J334" s="49"/>
    </row>
    <row r="335" spans="9:10">
      <c r="I335" s="49"/>
      <c r="J335" s="49"/>
    </row>
    <row r="336" spans="9:10">
      <c r="I336" s="49"/>
      <c r="J336" s="49"/>
    </row>
    <row r="337" spans="9:10">
      <c r="I337" s="49"/>
      <c r="J337" s="49"/>
    </row>
    <row r="338" spans="9:10">
      <c r="I338" s="49"/>
      <c r="J338" s="49"/>
    </row>
    <row r="339" spans="9:10">
      <c r="I339" s="49"/>
      <c r="J339" s="49"/>
    </row>
    <row r="340" spans="9:10">
      <c r="I340" s="49"/>
      <c r="J340" s="49"/>
    </row>
    <row r="341" spans="9:10">
      <c r="I341" s="49"/>
      <c r="J341" s="49"/>
    </row>
    <row r="342" spans="9:10">
      <c r="I342" s="49"/>
      <c r="J342" s="49"/>
    </row>
    <row r="343" spans="9:10">
      <c r="I343" s="49"/>
      <c r="J343" s="49"/>
    </row>
    <row r="344" spans="9:10">
      <c r="I344" s="49"/>
      <c r="J344" s="49"/>
    </row>
    <row r="345" spans="9:10">
      <c r="I345" s="49"/>
      <c r="J345" s="49"/>
    </row>
    <row r="346" spans="9:10">
      <c r="I346" s="49"/>
      <c r="J346" s="49"/>
    </row>
    <row r="347" spans="9:10">
      <c r="I347" s="49"/>
      <c r="J347" s="49"/>
    </row>
    <row r="348" spans="9:10">
      <c r="I348" s="49"/>
      <c r="J348" s="49"/>
    </row>
    <row r="349" spans="9:10">
      <c r="I349" s="49"/>
      <c r="J349" s="49"/>
    </row>
    <row r="350" spans="9:10">
      <c r="I350" s="49"/>
      <c r="J350" s="49"/>
    </row>
    <row r="351" spans="9:10">
      <c r="I351" s="49"/>
      <c r="J351" s="49"/>
    </row>
    <row r="352" spans="9:10">
      <c r="I352" s="49"/>
      <c r="J352" s="49"/>
    </row>
    <row r="353" spans="9:10">
      <c r="I353" s="49"/>
      <c r="J353" s="49"/>
    </row>
    <row r="354" spans="9:10">
      <c r="I354" s="49"/>
      <c r="J354" s="49"/>
    </row>
    <row r="355" spans="9:10">
      <c r="I355" s="49"/>
      <c r="J355" s="49"/>
    </row>
    <row r="356" spans="9:10">
      <c r="I356" s="49"/>
      <c r="J356" s="49"/>
    </row>
    <row r="357" spans="9:10">
      <c r="I357" s="49"/>
      <c r="J357" s="49"/>
    </row>
    <row r="358" spans="9:10">
      <c r="I358" s="49"/>
      <c r="J358" s="49"/>
    </row>
    <row r="359" spans="9:10">
      <c r="I359" s="49"/>
      <c r="J359" s="49"/>
    </row>
    <row r="360" spans="9:10">
      <c r="I360" s="49"/>
      <c r="J360" s="49"/>
    </row>
    <row r="361" spans="9:10">
      <c r="I361" s="49"/>
      <c r="J361" s="49"/>
    </row>
    <row r="362" spans="9:10">
      <c r="I362" s="49"/>
      <c r="J362" s="49"/>
    </row>
    <row r="363" spans="9:10">
      <c r="I363" s="49"/>
      <c r="J363" s="49"/>
    </row>
    <row r="364" spans="9:10">
      <c r="I364" s="49"/>
      <c r="J364" s="49"/>
    </row>
    <row r="365" spans="9:10">
      <c r="I365" s="49"/>
      <c r="J365" s="49"/>
    </row>
    <row r="366" spans="9:10">
      <c r="I366" s="49"/>
      <c r="J366" s="49"/>
    </row>
    <row r="367" spans="9:10">
      <c r="I367" s="49"/>
      <c r="J367" s="49"/>
    </row>
    <row r="368" spans="9:10">
      <c r="I368" s="49"/>
      <c r="J368" s="49"/>
    </row>
    <row r="369" spans="9:10">
      <c r="I369" s="49"/>
      <c r="J369" s="49"/>
    </row>
    <row r="370" spans="9:10">
      <c r="I370" s="49"/>
      <c r="J370" s="49"/>
    </row>
    <row r="371" spans="9:10">
      <c r="I371" s="49"/>
      <c r="J371" s="49"/>
    </row>
    <row r="372" spans="9:10">
      <c r="I372" s="49"/>
      <c r="J372" s="49"/>
    </row>
    <row r="373" spans="9:10">
      <c r="I373" s="49"/>
      <c r="J373" s="49"/>
    </row>
    <row r="374" spans="9:10">
      <c r="I374" s="49"/>
      <c r="J374" s="49"/>
    </row>
    <row r="375" spans="9:10">
      <c r="I375" s="49"/>
      <c r="J375" s="49"/>
    </row>
    <row r="376" spans="9:10">
      <c r="I376" s="49"/>
      <c r="J376" s="49"/>
    </row>
    <row r="377" spans="9:10">
      <c r="I377" s="49"/>
      <c r="J377" s="49"/>
    </row>
    <row r="378" spans="9:10">
      <c r="I378" s="49"/>
      <c r="J378" s="49"/>
    </row>
  </sheetData>
  <conditionalFormatting sqref="F1:G1048576">
    <cfRule type="expression" dxfId="328" priority="72">
      <formula>"AND([@Cat]=""3M"",[@[Total Upgrade Points]]=50)"</formula>
    </cfRule>
  </conditionalFormatting>
  <conditionalFormatting sqref="F42:G42">
    <cfRule type="expression" dxfId="327" priority="29">
      <formula>"AND([@Cat]=""3M"",[@[Total Upgrade Points]]=50)"</formula>
    </cfRule>
  </conditionalFormatting>
  <conditionalFormatting sqref="F29:G29">
    <cfRule type="expression" dxfId="326" priority="70">
      <formula>"AND([@Cat]=""3M"",[@[Total Upgrade Points]]=50)"</formula>
    </cfRule>
  </conditionalFormatting>
  <conditionalFormatting sqref="F30:G30">
    <cfRule type="expression" dxfId="325" priority="69">
      <formula>"AND([@Cat]=""3M"",[@[Total Upgrade Points]]=50)"</formula>
    </cfRule>
  </conditionalFormatting>
  <conditionalFormatting sqref="F30:G30">
    <cfRule type="expression" dxfId="324" priority="68">
      <formula>"AND([@Cat]=""3M"",[@[Total Upgrade Points]]=50)"</formula>
    </cfRule>
  </conditionalFormatting>
  <conditionalFormatting sqref="F31:G31">
    <cfRule type="expression" dxfId="323" priority="67">
      <formula>"AND([@Cat]=""3M"",[@[Total Upgrade Points]]=50)"</formula>
    </cfRule>
  </conditionalFormatting>
  <conditionalFormatting sqref="F31:G31">
    <cfRule type="expression" dxfId="322" priority="66">
      <formula>"AND([@Cat]=""3M"",[@[Total Upgrade Points]]=50)"</formula>
    </cfRule>
  </conditionalFormatting>
  <conditionalFormatting sqref="F32:G32">
    <cfRule type="expression" dxfId="321" priority="65">
      <formula>"AND([@Cat]=""3M"",[@[Total Upgrade Points]]=50)"</formula>
    </cfRule>
  </conditionalFormatting>
  <conditionalFormatting sqref="F32:G32">
    <cfRule type="expression" dxfId="320" priority="64">
      <formula>"AND([@Cat]=""3M"",[@[Total Upgrade Points]]=50)"</formula>
    </cfRule>
  </conditionalFormatting>
  <conditionalFormatting sqref="F33:G33">
    <cfRule type="expression" dxfId="319" priority="63">
      <formula>"AND([@Cat]=""3M"",[@[Total Upgrade Points]]=50)"</formula>
    </cfRule>
  </conditionalFormatting>
  <conditionalFormatting sqref="F33:G33">
    <cfRule type="expression" dxfId="318" priority="62">
      <formula>"AND([@Cat]=""3M"",[@[Total Upgrade Points]]=50)"</formula>
    </cfRule>
  </conditionalFormatting>
  <conditionalFormatting sqref="F34:G34">
    <cfRule type="expression" dxfId="317" priority="61">
      <formula>"AND([@Cat]=""3M"",[@[Total Upgrade Points]]=50)"</formula>
    </cfRule>
  </conditionalFormatting>
  <conditionalFormatting sqref="F34:G34">
    <cfRule type="expression" dxfId="316" priority="60">
      <formula>"AND([@Cat]=""3M"",[@[Total Upgrade Points]]=50)"</formula>
    </cfRule>
  </conditionalFormatting>
  <conditionalFormatting sqref="F34:G34">
    <cfRule type="expression" dxfId="315" priority="59">
      <formula>"AND([@Cat]=""3M"",[@[Total Upgrade Points]]=50)"</formula>
    </cfRule>
  </conditionalFormatting>
  <conditionalFormatting sqref="F35:G35">
    <cfRule type="expression" dxfId="314" priority="58">
      <formula>"AND([@Cat]=""3M"",[@[Total Upgrade Points]]=50)"</formula>
    </cfRule>
  </conditionalFormatting>
  <conditionalFormatting sqref="F35:G35">
    <cfRule type="expression" dxfId="313" priority="57">
      <formula>"AND([@Cat]=""3M"",[@[Total Upgrade Points]]=50)"</formula>
    </cfRule>
  </conditionalFormatting>
  <conditionalFormatting sqref="F35:G35">
    <cfRule type="expression" dxfId="312" priority="56">
      <formula>"AND([@Cat]=""3M"",[@[Total Upgrade Points]]=50)"</formula>
    </cfRule>
  </conditionalFormatting>
  <conditionalFormatting sqref="F36:G36">
    <cfRule type="expression" dxfId="311" priority="55">
      <formula>"AND([@Cat]=""3M"",[@[Total Upgrade Points]]=50)"</formula>
    </cfRule>
  </conditionalFormatting>
  <conditionalFormatting sqref="F36:G36">
    <cfRule type="expression" dxfId="310" priority="54">
      <formula>"AND([@Cat]=""3M"",[@[Total Upgrade Points]]=50)"</formula>
    </cfRule>
  </conditionalFormatting>
  <conditionalFormatting sqref="F36:G36">
    <cfRule type="expression" dxfId="309" priority="53">
      <formula>"AND([@Cat]=""3M"",[@[Total Upgrade Points]]=50)"</formula>
    </cfRule>
  </conditionalFormatting>
  <conditionalFormatting sqref="F37:G37">
    <cfRule type="expression" dxfId="308" priority="52">
      <formula>"AND([@Cat]=""3M"",[@[Total Upgrade Points]]=50)"</formula>
    </cfRule>
  </conditionalFormatting>
  <conditionalFormatting sqref="F37:G37">
    <cfRule type="expression" dxfId="307" priority="51">
      <formula>"AND([@Cat]=""3M"",[@[Total Upgrade Points]]=50)"</formula>
    </cfRule>
  </conditionalFormatting>
  <conditionalFormatting sqref="F37:G37">
    <cfRule type="expression" dxfId="306" priority="50">
      <formula>"AND([@Cat]=""3M"",[@[Total Upgrade Points]]=50)"</formula>
    </cfRule>
  </conditionalFormatting>
  <conditionalFormatting sqref="F37:G37">
    <cfRule type="expression" dxfId="305" priority="49">
      <formula>"AND([@Cat]=""3M"",[@[Total Upgrade Points]]=50)"</formula>
    </cfRule>
  </conditionalFormatting>
  <conditionalFormatting sqref="F38:G38">
    <cfRule type="expression" dxfId="304" priority="48">
      <formula>"AND([@Cat]=""3M"",[@[Total Upgrade Points]]=50)"</formula>
    </cfRule>
  </conditionalFormatting>
  <conditionalFormatting sqref="F38:G38">
    <cfRule type="expression" dxfId="303" priority="47">
      <formula>"AND([@Cat]=""3M"",[@[Total Upgrade Points]]=50)"</formula>
    </cfRule>
  </conditionalFormatting>
  <conditionalFormatting sqref="F38:G38">
    <cfRule type="expression" dxfId="302" priority="46">
      <formula>"AND([@Cat]=""3M"",[@[Total Upgrade Points]]=50)"</formula>
    </cfRule>
  </conditionalFormatting>
  <conditionalFormatting sqref="F38:G38">
    <cfRule type="expression" dxfId="301" priority="45">
      <formula>"AND([@Cat]=""3M"",[@[Total Upgrade Points]]=50)"</formula>
    </cfRule>
  </conditionalFormatting>
  <conditionalFormatting sqref="F39:G39">
    <cfRule type="expression" dxfId="300" priority="44">
      <formula>"AND([@Cat]=""3M"",[@[Total Upgrade Points]]=50)"</formula>
    </cfRule>
  </conditionalFormatting>
  <conditionalFormatting sqref="F39:G39">
    <cfRule type="expression" dxfId="299" priority="43">
      <formula>"AND([@Cat]=""3M"",[@[Total Upgrade Points]]=50)"</formula>
    </cfRule>
  </conditionalFormatting>
  <conditionalFormatting sqref="F39:G39">
    <cfRule type="expression" dxfId="298" priority="42">
      <formula>"AND([@Cat]=""3M"",[@[Total Upgrade Points]]=50)"</formula>
    </cfRule>
  </conditionalFormatting>
  <conditionalFormatting sqref="F39:G39">
    <cfRule type="expression" dxfId="297" priority="41">
      <formula>"AND([@Cat]=""3M"",[@[Total Upgrade Points]]=50)"</formula>
    </cfRule>
  </conditionalFormatting>
  <conditionalFormatting sqref="F40:G40">
    <cfRule type="expression" dxfId="296" priority="40">
      <formula>"AND([@Cat]=""3M"",[@[Total Upgrade Points]]=50)"</formula>
    </cfRule>
  </conditionalFormatting>
  <conditionalFormatting sqref="F40:G40">
    <cfRule type="expression" dxfId="295" priority="39">
      <formula>"AND([@Cat]=""3M"",[@[Total Upgrade Points]]=50)"</formula>
    </cfRule>
  </conditionalFormatting>
  <conditionalFormatting sqref="F40:G40">
    <cfRule type="expression" dxfId="294" priority="38">
      <formula>"AND([@Cat]=""3M"",[@[Total Upgrade Points]]=50)"</formula>
    </cfRule>
  </conditionalFormatting>
  <conditionalFormatting sqref="F40:G40">
    <cfRule type="expression" dxfId="293" priority="37">
      <formula>"AND([@Cat]=""3M"",[@[Total Upgrade Points]]=50)"</formula>
    </cfRule>
  </conditionalFormatting>
  <conditionalFormatting sqref="F41:G41">
    <cfRule type="expression" dxfId="292" priority="36">
      <formula>"AND([@Cat]=""3M"",[@[Total Upgrade Points]]=50)"</formula>
    </cfRule>
  </conditionalFormatting>
  <conditionalFormatting sqref="F41:G41">
    <cfRule type="expression" dxfId="291" priority="35">
      <formula>"AND([@Cat]=""3M"",[@[Total Upgrade Points]]=50)"</formula>
    </cfRule>
  </conditionalFormatting>
  <conditionalFormatting sqref="F41:G41">
    <cfRule type="expression" dxfId="290" priority="34">
      <formula>"AND([@Cat]=""3M"",[@[Total Upgrade Points]]=50)"</formula>
    </cfRule>
  </conditionalFormatting>
  <conditionalFormatting sqref="F41:G41">
    <cfRule type="expression" dxfId="289" priority="33">
      <formula>"AND([@Cat]=""3M"",[@[Total Upgrade Points]]=50)"</formula>
    </cfRule>
  </conditionalFormatting>
  <conditionalFormatting sqref="F42:G42">
    <cfRule type="expression" dxfId="288" priority="32">
      <formula>"AND([@Cat]=""3M"",[@[Total Upgrade Points]]=50)"</formula>
    </cfRule>
  </conditionalFormatting>
  <conditionalFormatting sqref="F42:G42">
    <cfRule type="expression" dxfId="287" priority="31">
      <formula>"AND([@Cat]=""3M"",[@[Total Upgrade Points]]=50)"</formula>
    </cfRule>
  </conditionalFormatting>
  <conditionalFormatting sqref="F42:G42">
    <cfRule type="expression" dxfId="286" priority="30">
      <formula>"AND([@Cat]=""3M"",[@[Total Upgrade Points]]=50)"</formula>
    </cfRule>
  </conditionalFormatting>
  <conditionalFormatting sqref="F43:G43">
    <cfRule type="expression" dxfId="285" priority="28">
      <formula>"AND([@Cat]=""3M"",[@[Total Upgrade Points]]=50)"</formula>
    </cfRule>
  </conditionalFormatting>
  <conditionalFormatting sqref="F43:G43">
    <cfRule type="expression" dxfId="284" priority="24">
      <formula>"AND([@Cat]=""3M"",[@[Total Upgrade Points]]=50)"</formula>
    </cfRule>
  </conditionalFormatting>
  <conditionalFormatting sqref="F43:G43">
    <cfRule type="expression" dxfId="283" priority="27">
      <formula>"AND([@Cat]=""3M"",[@[Total Upgrade Points]]=50)"</formula>
    </cfRule>
  </conditionalFormatting>
  <conditionalFormatting sqref="F43:G43">
    <cfRule type="expression" dxfId="282" priority="26">
      <formula>"AND([@Cat]=""3M"",[@[Total Upgrade Points]]=50)"</formula>
    </cfRule>
  </conditionalFormatting>
  <conditionalFormatting sqref="F43:G43">
    <cfRule type="expression" dxfId="281" priority="25">
      <formula>"AND([@Cat]=""3M"",[@[Total Upgrade Points]]=50)"</formula>
    </cfRule>
  </conditionalFormatting>
  <conditionalFormatting sqref="F44:G44">
    <cfRule type="expression" dxfId="280" priority="23">
      <formula>"AND([@Cat]=""3M"",[@[Total Upgrade Points]]=50)"</formula>
    </cfRule>
  </conditionalFormatting>
  <conditionalFormatting sqref="F44:G44">
    <cfRule type="expression" dxfId="279" priority="19">
      <formula>"AND([@Cat]=""3M"",[@[Total Upgrade Points]]=50)"</formula>
    </cfRule>
  </conditionalFormatting>
  <conditionalFormatting sqref="F44:G44">
    <cfRule type="expression" dxfId="278" priority="22">
      <formula>"AND([@Cat]=""3M"",[@[Total Upgrade Points]]=50)"</formula>
    </cfRule>
  </conditionalFormatting>
  <conditionalFormatting sqref="F44:G44">
    <cfRule type="expression" dxfId="277" priority="21">
      <formula>"AND([@Cat]=""3M"",[@[Total Upgrade Points]]=50)"</formula>
    </cfRule>
  </conditionalFormatting>
  <conditionalFormatting sqref="F44:G44">
    <cfRule type="expression" dxfId="276" priority="20">
      <formula>"AND([@Cat]=""3M"",[@[Total Upgrade Points]]=50)"</formula>
    </cfRule>
  </conditionalFormatting>
  <conditionalFormatting sqref="F45:G45">
    <cfRule type="expression" dxfId="275" priority="8">
      <formula>"AND([@Cat]=""3M"",[@[Total Upgrade Points]]=50)"</formula>
    </cfRule>
  </conditionalFormatting>
  <conditionalFormatting sqref="F45:G45">
    <cfRule type="expression" dxfId="274" priority="4">
      <formula>"AND([@Cat]=""3M"",[@[Total Upgrade Points]]=50)"</formula>
    </cfRule>
  </conditionalFormatting>
  <conditionalFormatting sqref="F45:G45">
    <cfRule type="expression" dxfId="273" priority="7">
      <formula>"AND([@Cat]=""3M"",[@[Total Upgrade Points]]=50)"</formula>
    </cfRule>
  </conditionalFormatting>
  <conditionalFormatting sqref="F45:G45">
    <cfRule type="expression" dxfId="272" priority="6">
      <formula>"AND([@Cat]=""3M"",[@[Total Upgrade Points]]=50)"</formula>
    </cfRule>
  </conditionalFormatting>
  <conditionalFormatting sqref="F45:G45">
    <cfRule type="expression" dxfId="271" priority="5">
      <formula>"AND([@Cat]=""3M"",[@[Total Upgrade Points]]=50)"</formula>
    </cfRule>
  </conditionalFormatting>
  <conditionalFormatting sqref="F48:G48">
    <cfRule type="expression" dxfId="270" priority="3">
      <formula>"AND([@Cat]=""3M"",[@[Total Upgrade Points]]=50)"</formula>
    </cfRule>
  </conditionalFormatting>
  <conditionalFormatting sqref="F49:G49">
    <cfRule type="expression" dxfId="269" priority="2">
      <formula>"AND([@Cat]=""3M"",[@[Total Upgrade Points]]=50)"</formula>
    </cfRule>
  </conditionalFormatting>
  <conditionalFormatting sqref="F50:G50">
    <cfRule type="expression" dxfId="268" priority="1">
      <formula>"AND([@Cat]=""3M"",[@[Total Upgrade Points]]=50)"</formula>
    </cfRule>
  </conditionalFormatting>
  <pageMargins left="0.7" right="0.7" top="0.75" bottom="0.75" header="0.3" footer="0.3"/>
  <pageSetup paperSize="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Teams!$A:$A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520"/>
  <sheetViews>
    <sheetView zoomScale="71" zoomScaleNormal="71" workbookViewId="0">
      <pane ySplit="1" topLeftCell="A2" activePane="bottomLeft" state="frozen"/>
      <selection activeCell="R16" sqref="R16"/>
      <selection pane="bottomLeft"/>
    </sheetView>
  </sheetViews>
  <sheetFormatPr defaultColWidth="8.85546875" defaultRowHeight="15"/>
  <cols>
    <col min="1" max="1" width="7.7109375" style="32" customWidth="1"/>
    <col min="2" max="2" width="19.7109375" style="1" customWidth="1"/>
    <col min="3" max="3" width="12.7109375" style="1" customWidth="1"/>
    <col min="4" max="4" width="30.7109375" style="1" customWidth="1"/>
    <col min="5" max="5" width="7.85546875" style="33" bestFit="1" customWidth="1"/>
    <col min="6" max="6" width="8.42578125" style="34" bestFit="1" customWidth="1"/>
    <col min="7" max="7" width="8.42578125" style="34" customWidth="1"/>
    <col min="8" max="9" width="7.85546875" style="35" customWidth="1"/>
    <col min="10" max="10" width="7.85546875" style="36" customWidth="1"/>
    <col min="11" max="14" width="7.85546875" style="35" customWidth="1"/>
    <col min="15" max="15" width="7.85546875" style="37" customWidth="1"/>
    <col min="16" max="16" width="7.85546875" style="38" customWidth="1"/>
    <col min="17" max="17" width="3.5703125" style="1" customWidth="1"/>
    <col min="18" max="18" width="3.5703125" style="39" customWidth="1"/>
    <col min="19" max="19" width="3.5703125" style="40" customWidth="1"/>
    <col min="20" max="20" width="3.5703125" style="105" customWidth="1"/>
    <col min="21" max="22" width="3.5703125" style="40" customWidth="1"/>
    <col min="23" max="23" width="3.5703125" style="105" customWidth="1"/>
    <col min="24" max="24" width="3.5703125" style="40" customWidth="1"/>
    <col min="25" max="25" width="3.5703125" style="39" customWidth="1"/>
    <col min="26" max="26" width="3.5703125" style="40" customWidth="1"/>
    <col min="27" max="27" width="3.5703125" style="105" customWidth="1"/>
    <col min="28" max="30" width="3.5703125" style="39" customWidth="1"/>
    <col min="31" max="31" width="3.5703125" style="40" customWidth="1"/>
    <col min="32" max="32" width="3.5703125" style="1" customWidth="1"/>
    <col min="33" max="33" width="3.5703125" style="39" customWidth="1"/>
    <col min="34" max="35" width="3.5703125" style="40" customWidth="1"/>
    <col min="36" max="36" width="3.5703125" style="39" customWidth="1"/>
    <col min="37" max="37" width="3.5703125" style="105" bestFit="1" customWidth="1"/>
    <col min="38" max="38" width="3.5703125" style="1" customWidth="1"/>
    <col min="39" max="39" width="3.5703125" style="39" bestFit="1" customWidth="1"/>
    <col min="40" max="40" width="3.5703125" style="40" bestFit="1" customWidth="1"/>
    <col min="41" max="41" width="3.5703125" style="105" bestFit="1" customWidth="1"/>
    <col min="42" max="42" width="3.5703125" style="40" bestFit="1" customWidth="1"/>
    <col min="43" max="43" width="4.42578125" style="39" customWidth="1"/>
    <col min="44" max="44" width="4.28515625" style="102" customWidth="1"/>
    <col min="45" max="16384" width="8.85546875" style="1"/>
  </cols>
  <sheetData>
    <row r="1" spans="1:44" ht="162" customHeight="1" thickBot="1">
      <c r="A1" s="212" t="s">
        <v>3</v>
      </c>
      <c r="B1" s="251" t="s">
        <v>0</v>
      </c>
      <c r="C1" s="252" t="s">
        <v>1</v>
      </c>
      <c r="D1" s="266" t="s">
        <v>2</v>
      </c>
      <c r="E1" s="213" t="s">
        <v>305</v>
      </c>
      <c r="F1" s="267" t="s">
        <v>4</v>
      </c>
      <c r="G1" s="268" t="s">
        <v>391</v>
      </c>
      <c r="H1" s="216" t="s">
        <v>307</v>
      </c>
      <c r="I1" s="269" t="s">
        <v>5</v>
      </c>
      <c r="J1" s="270" t="s">
        <v>308</v>
      </c>
      <c r="K1" s="273" t="s">
        <v>266</v>
      </c>
      <c r="L1" s="202" t="s">
        <v>309</v>
      </c>
      <c r="M1" s="203" t="s">
        <v>310</v>
      </c>
      <c r="N1" s="278" t="s">
        <v>311</v>
      </c>
      <c r="O1" s="279" t="s">
        <v>330</v>
      </c>
      <c r="P1" s="280" t="s">
        <v>314</v>
      </c>
      <c r="Q1" s="277" t="s">
        <v>315</v>
      </c>
      <c r="R1" s="226" t="s">
        <v>316</v>
      </c>
      <c r="S1" s="229" t="s">
        <v>317</v>
      </c>
      <c r="T1" s="228" t="s">
        <v>354</v>
      </c>
      <c r="U1" s="229" t="s">
        <v>365</v>
      </c>
      <c r="V1" s="229" t="s">
        <v>364</v>
      </c>
      <c r="W1" s="228" t="s">
        <v>366</v>
      </c>
      <c r="X1" s="229" t="s">
        <v>279</v>
      </c>
      <c r="Y1" s="226" t="s">
        <v>6</v>
      </c>
      <c r="Z1" s="229" t="s">
        <v>7</v>
      </c>
      <c r="AA1" s="230" t="s">
        <v>8</v>
      </c>
      <c r="AB1" s="231" t="s">
        <v>320</v>
      </c>
      <c r="AC1" s="229" t="s">
        <v>319</v>
      </c>
      <c r="AD1" s="231" t="s">
        <v>321</v>
      </c>
      <c r="AE1" s="227" t="s">
        <v>285</v>
      </c>
      <c r="AF1" s="229" t="s">
        <v>385</v>
      </c>
      <c r="AG1" s="226" t="s">
        <v>322</v>
      </c>
      <c r="AH1" s="229" t="s">
        <v>323</v>
      </c>
      <c r="AI1" s="229" t="s">
        <v>377</v>
      </c>
      <c r="AJ1" s="229" t="s">
        <v>378</v>
      </c>
      <c r="AK1" s="228" t="s">
        <v>324</v>
      </c>
      <c r="AL1" s="229" t="s">
        <v>294</v>
      </c>
      <c r="AM1" s="226" t="s">
        <v>9</v>
      </c>
      <c r="AN1" s="229" t="s">
        <v>10</v>
      </c>
      <c r="AO1" s="228" t="s">
        <v>11</v>
      </c>
      <c r="AP1" s="229" t="s">
        <v>380</v>
      </c>
      <c r="AQ1" s="226" t="s">
        <v>329</v>
      </c>
      <c r="AR1" s="232" t="s">
        <v>12</v>
      </c>
    </row>
    <row r="2" spans="1:44" s="82" customFormat="1">
      <c r="A2" s="21">
        <v>1</v>
      </c>
      <c r="B2" s="517" t="s">
        <v>222</v>
      </c>
      <c r="C2" s="517" t="s">
        <v>223</v>
      </c>
      <c r="D2" s="627" t="s">
        <v>55</v>
      </c>
      <c r="E2" s="197">
        <f t="shared" ref="E2:E45" si="0">SUM(N2,O2,P2)</f>
        <v>55</v>
      </c>
      <c r="F2" s="264">
        <f t="shared" ref="F2:F42" si="1">SUM(G2,H2,I2,J2,L2,N2)</f>
        <v>25</v>
      </c>
      <c r="G2" s="265">
        <f t="shared" ref="G2:G45" si="2">+IF(SUM(K2,M2,O2)&gt;15,15,SUM(K2,M2,O2))</f>
        <v>15</v>
      </c>
      <c r="H2" s="177">
        <v>10</v>
      </c>
      <c r="I2" s="259">
        <v>0</v>
      </c>
      <c r="J2" s="260">
        <v>0</v>
      </c>
      <c r="K2" s="274">
        <v>40</v>
      </c>
      <c r="L2" s="188">
        <v>0</v>
      </c>
      <c r="M2" s="189">
        <v>0</v>
      </c>
      <c r="N2" s="188">
        <f t="shared" ref="N2:N42" si="3">SUM(Q2,S2,U2,V2,X2,Z2,AC2,AE2,AF2,AH2,AI2,AJ2,AL2,AN2,AP2)</f>
        <v>0</v>
      </c>
      <c r="O2" s="8">
        <f t="shared" ref="O2:O45" si="4">SUM(R2,Y2,AB2,AD2,AG2,AM2,AQ2,AR2)</f>
        <v>55</v>
      </c>
      <c r="P2" s="281">
        <f t="shared" ref="P2:P45" si="5">SUM(T2,W2,AA2,AK2,AO2)</f>
        <v>0</v>
      </c>
      <c r="Q2" s="10"/>
      <c r="R2" s="11"/>
      <c r="S2" s="12"/>
      <c r="T2" s="103"/>
      <c r="U2" s="12"/>
      <c r="V2" s="12"/>
      <c r="W2" s="103"/>
      <c r="X2" s="12"/>
      <c r="Y2" s="11"/>
      <c r="Z2" s="12"/>
      <c r="AA2" s="103"/>
      <c r="AB2" s="11"/>
      <c r="AC2" s="11"/>
      <c r="AD2" s="11">
        <v>20</v>
      </c>
      <c r="AE2" s="12"/>
      <c r="AF2" s="14"/>
      <c r="AG2" s="11"/>
      <c r="AH2" s="12"/>
      <c r="AI2" s="12"/>
      <c r="AJ2" s="11"/>
      <c r="AK2" s="103"/>
      <c r="AL2" s="14"/>
      <c r="AM2" s="11"/>
      <c r="AN2" s="12"/>
      <c r="AO2" s="103"/>
      <c r="AP2" s="12"/>
      <c r="AQ2" s="11">
        <v>20</v>
      </c>
      <c r="AR2" s="234">
        <v>15</v>
      </c>
    </row>
    <row r="3" spans="1:44" s="82" customFormat="1">
      <c r="A3" s="2">
        <v>2</v>
      </c>
      <c r="B3" s="3" t="s">
        <v>446</v>
      </c>
      <c r="C3" s="3" t="s">
        <v>447</v>
      </c>
      <c r="D3" s="261" t="s">
        <v>47</v>
      </c>
      <c r="E3" s="197">
        <f t="shared" si="0"/>
        <v>49</v>
      </c>
      <c r="F3" s="264">
        <f t="shared" si="1"/>
        <v>25</v>
      </c>
      <c r="G3" s="265">
        <f t="shared" si="2"/>
        <v>15</v>
      </c>
      <c r="H3" s="5">
        <v>10</v>
      </c>
      <c r="I3" s="257"/>
      <c r="J3" s="258">
        <v>0</v>
      </c>
      <c r="K3" s="275">
        <v>0</v>
      </c>
      <c r="L3" s="186">
        <v>0</v>
      </c>
      <c r="M3" s="187">
        <v>0</v>
      </c>
      <c r="N3" s="188">
        <f t="shared" si="3"/>
        <v>0</v>
      </c>
      <c r="O3" s="8">
        <f t="shared" si="4"/>
        <v>49</v>
      </c>
      <c r="P3" s="281">
        <f t="shared" si="5"/>
        <v>0</v>
      </c>
      <c r="Q3" s="10"/>
      <c r="R3" s="11"/>
      <c r="S3" s="12"/>
      <c r="T3" s="103"/>
      <c r="U3" s="12"/>
      <c r="V3" s="12"/>
      <c r="W3" s="103"/>
      <c r="X3" s="12"/>
      <c r="Y3" s="11"/>
      <c r="Z3" s="12"/>
      <c r="AA3" s="103"/>
      <c r="AB3" s="11">
        <v>12</v>
      </c>
      <c r="AC3" s="11"/>
      <c r="AD3" s="11">
        <v>12</v>
      </c>
      <c r="AE3" s="12"/>
      <c r="AF3" s="14"/>
      <c r="AG3" s="11"/>
      <c r="AH3" s="12"/>
      <c r="AI3" s="12"/>
      <c r="AJ3" s="11"/>
      <c r="AK3" s="103"/>
      <c r="AL3" s="14"/>
      <c r="AM3" s="11"/>
      <c r="AN3" s="12"/>
      <c r="AO3" s="103"/>
      <c r="AP3" s="12"/>
      <c r="AQ3" s="144">
        <v>15</v>
      </c>
      <c r="AR3" s="271">
        <v>10</v>
      </c>
    </row>
    <row r="4" spans="1:44">
      <c r="A4" s="2">
        <v>3</v>
      </c>
      <c r="B4" s="3" t="s">
        <v>601</v>
      </c>
      <c r="C4" s="3" t="s">
        <v>83</v>
      </c>
      <c r="D4" s="261" t="s">
        <v>277</v>
      </c>
      <c r="E4" s="197">
        <f t="shared" si="0"/>
        <v>33</v>
      </c>
      <c r="F4" s="485">
        <f t="shared" si="1"/>
        <v>21</v>
      </c>
      <c r="G4" s="265">
        <f t="shared" si="2"/>
        <v>6</v>
      </c>
      <c r="H4" s="5">
        <v>0</v>
      </c>
      <c r="I4" s="257">
        <v>0</v>
      </c>
      <c r="J4" s="258">
        <v>0</v>
      </c>
      <c r="K4" s="275">
        <v>0</v>
      </c>
      <c r="L4" s="186">
        <v>0</v>
      </c>
      <c r="M4" s="187">
        <v>0</v>
      </c>
      <c r="N4" s="188">
        <f t="shared" si="3"/>
        <v>15</v>
      </c>
      <c r="O4" s="8">
        <f t="shared" si="4"/>
        <v>6</v>
      </c>
      <c r="P4" s="281">
        <f t="shared" si="5"/>
        <v>12</v>
      </c>
      <c r="Q4" s="10"/>
      <c r="R4" s="11"/>
      <c r="S4" s="12"/>
      <c r="T4" s="103"/>
      <c r="U4" s="12"/>
      <c r="V4" s="12"/>
      <c r="W4" s="103"/>
      <c r="X4" s="12"/>
      <c r="Y4" s="11"/>
      <c r="Z4" s="12"/>
      <c r="AA4" s="103"/>
      <c r="AB4" s="11"/>
      <c r="AC4" s="11"/>
      <c r="AD4" s="11"/>
      <c r="AE4" s="12"/>
      <c r="AF4" s="14"/>
      <c r="AG4" s="11"/>
      <c r="AH4" s="12"/>
      <c r="AI4" s="12"/>
      <c r="AJ4" s="11"/>
      <c r="AK4" s="103"/>
      <c r="AL4" s="14">
        <v>15</v>
      </c>
      <c r="AM4" s="11">
        <v>6</v>
      </c>
      <c r="AN4" s="12"/>
      <c r="AO4" s="103">
        <v>12</v>
      </c>
      <c r="AP4" s="12"/>
      <c r="AQ4" s="11"/>
      <c r="AR4" s="234"/>
    </row>
    <row r="5" spans="1:44" s="82" customFormat="1">
      <c r="A5" s="367">
        <v>4</v>
      </c>
      <c r="B5" s="16" t="s">
        <v>602</v>
      </c>
      <c r="C5" s="16" t="s">
        <v>603</v>
      </c>
      <c r="D5" s="262" t="s">
        <v>277</v>
      </c>
      <c r="E5" s="344">
        <f t="shared" si="0"/>
        <v>32</v>
      </c>
      <c r="F5" s="516">
        <f t="shared" si="1"/>
        <v>22</v>
      </c>
      <c r="G5" s="265">
        <f t="shared" si="2"/>
        <v>10</v>
      </c>
      <c r="H5" s="369"/>
      <c r="I5" s="370"/>
      <c r="J5" s="371"/>
      <c r="K5" s="372"/>
      <c r="L5" s="373"/>
      <c r="M5" s="375"/>
      <c r="N5" s="377">
        <f t="shared" si="3"/>
        <v>12</v>
      </c>
      <c r="O5" s="378">
        <f t="shared" si="4"/>
        <v>10</v>
      </c>
      <c r="P5" s="380">
        <f t="shared" si="5"/>
        <v>10</v>
      </c>
      <c r="Q5" s="382"/>
      <c r="R5" s="383"/>
      <c r="S5" s="384"/>
      <c r="T5" s="385"/>
      <c r="U5" s="384"/>
      <c r="V5" s="384"/>
      <c r="W5" s="385"/>
      <c r="X5" s="384"/>
      <c r="Y5" s="383"/>
      <c r="Z5" s="384"/>
      <c r="AA5" s="385"/>
      <c r="AB5" s="383"/>
      <c r="AC5" s="383"/>
      <c r="AD5" s="383"/>
      <c r="AE5" s="384"/>
      <c r="AF5" s="387"/>
      <c r="AG5" s="383"/>
      <c r="AH5" s="384"/>
      <c r="AI5" s="384"/>
      <c r="AJ5" s="383"/>
      <c r="AK5" s="385"/>
      <c r="AL5" s="387">
        <v>12</v>
      </c>
      <c r="AM5" s="383">
        <v>10</v>
      </c>
      <c r="AN5" s="384"/>
      <c r="AO5" s="385">
        <v>10</v>
      </c>
      <c r="AP5" s="384"/>
      <c r="AQ5" s="383"/>
      <c r="AR5" s="389"/>
    </row>
    <row r="6" spans="1:44" s="82" customFormat="1">
      <c r="A6" s="613"/>
      <c r="B6" s="16" t="s">
        <v>628</v>
      </c>
      <c r="C6" s="16" t="s">
        <v>629</v>
      </c>
      <c r="D6" s="548" t="s">
        <v>181</v>
      </c>
      <c r="E6" s="614">
        <f t="shared" si="0"/>
        <v>32</v>
      </c>
      <c r="F6" s="615">
        <f t="shared" si="1"/>
        <v>23</v>
      </c>
      <c r="G6" s="265">
        <f t="shared" si="2"/>
        <v>15</v>
      </c>
      <c r="H6" s="580"/>
      <c r="I6" s="616"/>
      <c r="J6" s="617"/>
      <c r="K6" s="618"/>
      <c r="L6" s="619"/>
      <c r="M6" s="620"/>
      <c r="N6" s="621">
        <f t="shared" si="3"/>
        <v>8</v>
      </c>
      <c r="O6" s="584">
        <f t="shared" si="4"/>
        <v>20</v>
      </c>
      <c r="P6" s="622">
        <f t="shared" si="5"/>
        <v>4</v>
      </c>
      <c r="Q6" s="586"/>
      <c r="R6" s="587"/>
      <c r="S6" s="588"/>
      <c r="T6" s="590"/>
      <c r="U6" s="588"/>
      <c r="V6" s="588"/>
      <c r="W6" s="590"/>
      <c r="X6" s="588"/>
      <c r="Y6" s="587"/>
      <c r="Z6" s="588"/>
      <c r="AA6" s="590"/>
      <c r="AB6" s="587"/>
      <c r="AC6" s="587"/>
      <c r="AD6" s="587"/>
      <c r="AE6" s="588"/>
      <c r="AF6" s="591"/>
      <c r="AG6" s="587"/>
      <c r="AH6" s="588"/>
      <c r="AI6" s="588"/>
      <c r="AJ6" s="587"/>
      <c r="AK6" s="590"/>
      <c r="AL6" s="591"/>
      <c r="AM6" s="587"/>
      <c r="AN6" s="588">
        <v>2</v>
      </c>
      <c r="AO6" s="590">
        <v>4</v>
      </c>
      <c r="AP6" s="588">
        <v>6</v>
      </c>
      <c r="AQ6" s="587"/>
      <c r="AR6" s="593">
        <v>20</v>
      </c>
    </row>
    <row r="7" spans="1:44" s="82" customFormat="1">
      <c r="A7" s="2">
        <v>5</v>
      </c>
      <c r="B7" s="469" t="s">
        <v>474</v>
      </c>
      <c r="C7" s="3" t="s">
        <v>475</v>
      </c>
      <c r="D7" s="261" t="s">
        <v>16</v>
      </c>
      <c r="E7" s="197">
        <f t="shared" si="0"/>
        <v>28</v>
      </c>
      <c r="F7" s="485">
        <f t="shared" si="1"/>
        <v>28</v>
      </c>
      <c r="G7" s="265">
        <f t="shared" si="2"/>
        <v>6</v>
      </c>
      <c r="H7" s="5">
        <v>0</v>
      </c>
      <c r="I7" s="257">
        <v>0</v>
      </c>
      <c r="J7" s="258">
        <v>0</v>
      </c>
      <c r="K7" s="275">
        <v>0</v>
      </c>
      <c r="L7" s="186">
        <v>0</v>
      </c>
      <c r="M7" s="187">
        <v>0</v>
      </c>
      <c r="N7" s="188">
        <f t="shared" si="3"/>
        <v>22</v>
      </c>
      <c r="O7" s="8">
        <f t="shared" si="4"/>
        <v>6</v>
      </c>
      <c r="P7" s="281">
        <f t="shared" si="5"/>
        <v>0</v>
      </c>
      <c r="Q7" s="10"/>
      <c r="R7" s="11"/>
      <c r="S7" s="12"/>
      <c r="T7" s="103"/>
      <c r="U7" s="12"/>
      <c r="V7" s="12"/>
      <c r="W7" s="103"/>
      <c r="X7" s="12"/>
      <c r="Y7" s="11"/>
      <c r="Z7" s="12"/>
      <c r="AA7" s="103"/>
      <c r="AB7" s="11"/>
      <c r="AC7" s="11">
        <v>4</v>
      </c>
      <c r="AD7" s="11"/>
      <c r="AE7" s="12"/>
      <c r="AF7" s="14"/>
      <c r="AG7" s="11"/>
      <c r="AH7" s="12">
        <v>10</v>
      </c>
      <c r="AI7" s="12"/>
      <c r="AJ7" s="11"/>
      <c r="AK7" s="103"/>
      <c r="AL7" s="14"/>
      <c r="AM7" s="11"/>
      <c r="AN7" s="12"/>
      <c r="AO7" s="103"/>
      <c r="AP7" s="12">
        <v>8</v>
      </c>
      <c r="AQ7" s="11"/>
      <c r="AR7" s="234">
        <v>6</v>
      </c>
    </row>
    <row r="8" spans="1:44">
      <c r="A8" s="2">
        <v>6</v>
      </c>
      <c r="B8" s="3" t="s">
        <v>501</v>
      </c>
      <c r="C8" s="3" t="s">
        <v>502</v>
      </c>
      <c r="D8" s="261" t="s">
        <v>16</v>
      </c>
      <c r="E8" s="197">
        <f t="shared" si="0"/>
        <v>27</v>
      </c>
      <c r="F8" s="485">
        <f t="shared" si="1"/>
        <v>15</v>
      </c>
      <c r="G8" s="265">
        <f t="shared" si="2"/>
        <v>15</v>
      </c>
      <c r="H8" s="5"/>
      <c r="I8" s="257">
        <v>0</v>
      </c>
      <c r="J8" s="258">
        <v>0</v>
      </c>
      <c r="K8" s="275">
        <v>0</v>
      </c>
      <c r="L8" s="186">
        <v>0</v>
      </c>
      <c r="M8" s="187">
        <v>0</v>
      </c>
      <c r="N8" s="188">
        <f t="shared" si="3"/>
        <v>0</v>
      </c>
      <c r="O8" s="8">
        <f t="shared" si="4"/>
        <v>27</v>
      </c>
      <c r="P8" s="281">
        <f t="shared" si="5"/>
        <v>0</v>
      </c>
      <c r="Q8" s="10"/>
      <c r="R8" s="11"/>
      <c r="S8" s="12"/>
      <c r="T8" s="103"/>
      <c r="U8" s="12"/>
      <c r="V8" s="12"/>
      <c r="W8" s="103"/>
      <c r="X8" s="12"/>
      <c r="Y8" s="11"/>
      <c r="Z8" s="12"/>
      <c r="AA8" s="103"/>
      <c r="AB8" s="11"/>
      <c r="AC8" s="11"/>
      <c r="AD8" s="11">
        <v>15</v>
      </c>
      <c r="AE8" s="12"/>
      <c r="AF8" s="14"/>
      <c r="AG8" s="11"/>
      <c r="AH8" s="12"/>
      <c r="AI8" s="12"/>
      <c r="AJ8" s="11"/>
      <c r="AK8" s="103"/>
      <c r="AL8" s="14"/>
      <c r="AM8" s="11"/>
      <c r="AN8" s="12"/>
      <c r="AO8" s="103"/>
      <c r="AP8" s="12"/>
      <c r="AQ8" s="144"/>
      <c r="AR8" s="271">
        <v>12</v>
      </c>
    </row>
    <row r="9" spans="1:44" s="82" customFormat="1">
      <c r="A9" s="2">
        <v>7</v>
      </c>
      <c r="B9" s="469" t="s">
        <v>520</v>
      </c>
      <c r="C9" s="3" t="s">
        <v>521</v>
      </c>
      <c r="D9" s="261" t="s">
        <v>249</v>
      </c>
      <c r="E9" s="197">
        <f t="shared" si="0"/>
        <v>27</v>
      </c>
      <c r="F9" s="485">
        <f t="shared" si="1"/>
        <v>27</v>
      </c>
      <c r="G9" s="265">
        <f t="shared" si="2"/>
        <v>0</v>
      </c>
      <c r="H9" s="5">
        <v>0</v>
      </c>
      <c r="I9" s="257">
        <v>0</v>
      </c>
      <c r="J9" s="258">
        <v>0</v>
      </c>
      <c r="K9" s="275">
        <v>0</v>
      </c>
      <c r="L9" s="186">
        <v>0</v>
      </c>
      <c r="M9" s="187">
        <v>0</v>
      </c>
      <c r="N9" s="188">
        <f t="shared" si="3"/>
        <v>27</v>
      </c>
      <c r="O9" s="8">
        <f t="shared" si="4"/>
        <v>0</v>
      </c>
      <c r="P9" s="281">
        <f t="shared" si="5"/>
        <v>0</v>
      </c>
      <c r="Q9" s="10"/>
      <c r="R9" s="11"/>
      <c r="S9" s="12"/>
      <c r="T9" s="103"/>
      <c r="U9" s="12"/>
      <c r="V9" s="12"/>
      <c r="W9" s="103"/>
      <c r="X9" s="12"/>
      <c r="Y9" s="11"/>
      <c r="Z9" s="12"/>
      <c r="AA9" s="103"/>
      <c r="AB9" s="11"/>
      <c r="AC9" s="11"/>
      <c r="AD9" s="11"/>
      <c r="AE9" s="12">
        <v>4</v>
      </c>
      <c r="AF9" s="14"/>
      <c r="AG9" s="11"/>
      <c r="AH9" s="12">
        <v>8</v>
      </c>
      <c r="AI9" s="12"/>
      <c r="AJ9" s="11"/>
      <c r="AK9" s="103"/>
      <c r="AL9" s="14"/>
      <c r="AM9" s="11"/>
      <c r="AN9" s="12"/>
      <c r="AO9" s="385"/>
      <c r="AP9" s="384">
        <v>15</v>
      </c>
      <c r="AQ9" s="383"/>
      <c r="AR9" s="389"/>
    </row>
    <row r="10" spans="1:44">
      <c r="A10" s="613"/>
      <c r="B10" s="16" t="s">
        <v>686</v>
      </c>
      <c r="C10" s="16" t="s">
        <v>146</v>
      </c>
      <c r="D10" s="262" t="s">
        <v>37</v>
      </c>
      <c r="E10" s="614">
        <f t="shared" si="0"/>
        <v>25</v>
      </c>
      <c r="F10" s="615">
        <f t="shared" si="1"/>
        <v>15</v>
      </c>
      <c r="G10" s="265">
        <f t="shared" si="2"/>
        <v>15</v>
      </c>
      <c r="H10" s="580"/>
      <c r="I10" s="616"/>
      <c r="J10" s="617"/>
      <c r="K10" s="618"/>
      <c r="L10" s="619"/>
      <c r="M10" s="620"/>
      <c r="N10" s="621">
        <f t="shared" si="3"/>
        <v>0</v>
      </c>
      <c r="O10" s="584">
        <f t="shared" si="4"/>
        <v>25</v>
      </c>
      <c r="P10" s="622">
        <f t="shared" si="5"/>
        <v>0</v>
      </c>
      <c r="Q10" s="586"/>
      <c r="R10" s="587"/>
      <c r="S10" s="588"/>
      <c r="T10" s="590"/>
      <c r="U10" s="588"/>
      <c r="V10" s="588"/>
      <c r="W10" s="590"/>
      <c r="X10" s="588"/>
      <c r="Y10" s="587"/>
      <c r="Z10" s="588"/>
      <c r="AA10" s="590"/>
      <c r="AB10" s="587"/>
      <c r="AC10" s="587"/>
      <c r="AD10" s="587"/>
      <c r="AE10" s="588"/>
      <c r="AF10" s="591"/>
      <c r="AG10" s="587"/>
      <c r="AH10" s="588"/>
      <c r="AI10" s="588"/>
      <c r="AJ10" s="587"/>
      <c r="AK10" s="590"/>
      <c r="AL10" s="591"/>
      <c r="AM10" s="587"/>
      <c r="AN10" s="588"/>
      <c r="AO10" s="590"/>
      <c r="AP10" s="588"/>
      <c r="AQ10" s="587"/>
      <c r="AR10" s="593">
        <v>25</v>
      </c>
    </row>
    <row r="11" spans="1:44">
      <c r="A11" s="367">
        <v>8</v>
      </c>
      <c r="B11" s="16" t="s">
        <v>578</v>
      </c>
      <c r="C11" s="16" t="s">
        <v>579</v>
      </c>
      <c r="D11" s="343" t="s">
        <v>111</v>
      </c>
      <c r="E11" s="344">
        <f t="shared" si="0"/>
        <v>24</v>
      </c>
      <c r="F11" s="345">
        <f t="shared" si="1"/>
        <v>19</v>
      </c>
      <c r="G11" s="265">
        <f t="shared" si="2"/>
        <v>15</v>
      </c>
      <c r="H11" s="369"/>
      <c r="I11" s="370"/>
      <c r="J11" s="371"/>
      <c r="K11" s="372"/>
      <c r="L11" s="373"/>
      <c r="M11" s="375"/>
      <c r="N11" s="377">
        <f t="shared" si="3"/>
        <v>4</v>
      </c>
      <c r="O11" s="378">
        <f t="shared" si="4"/>
        <v>20</v>
      </c>
      <c r="P11" s="380">
        <f t="shared" si="5"/>
        <v>0</v>
      </c>
      <c r="Q11" s="382"/>
      <c r="R11" s="383"/>
      <c r="S11" s="384"/>
      <c r="T11" s="385"/>
      <c r="U11" s="384"/>
      <c r="V11" s="384"/>
      <c r="W11" s="385"/>
      <c r="X11" s="384"/>
      <c r="Y11" s="383"/>
      <c r="Z11" s="384"/>
      <c r="AA11" s="385"/>
      <c r="AB11" s="383"/>
      <c r="AC11" s="383"/>
      <c r="AD11" s="383"/>
      <c r="AE11" s="384"/>
      <c r="AF11" s="387"/>
      <c r="AG11" s="383"/>
      <c r="AH11" s="384"/>
      <c r="AI11" s="384"/>
      <c r="AJ11" s="383">
        <v>4</v>
      </c>
      <c r="AK11" s="385"/>
      <c r="AL11" s="387"/>
      <c r="AM11" s="383">
        <v>20</v>
      </c>
      <c r="AN11" s="384"/>
      <c r="AO11" s="385"/>
      <c r="AP11" s="384"/>
      <c r="AQ11" s="383"/>
      <c r="AR11" s="389"/>
    </row>
    <row r="12" spans="1:44" s="82" customFormat="1">
      <c r="A12" s="2">
        <v>9</v>
      </c>
      <c r="B12" s="3" t="s">
        <v>444</v>
      </c>
      <c r="C12" s="3" t="s">
        <v>445</v>
      </c>
      <c r="D12" s="261" t="s">
        <v>37</v>
      </c>
      <c r="E12" s="197">
        <f t="shared" si="0"/>
        <v>20</v>
      </c>
      <c r="F12" s="264">
        <f t="shared" si="1"/>
        <v>15</v>
      </c>
      <c r="G12" s="265">
        <f t="shared" si="2"/>
        <v>15</v>
      </c>
      <c r="H12" s="5">
        <v>0</v>
      </c>
      <c r="I12" s="257">
        <v>0</v>
      </c>
      <c r="J12" s="258">
        <v>0</v>
      </c>
      <c r="K12" s="275">
        <v>0</v>
      </c>
      <c r="L12" s="186">
        <v>0</v>
      </c>
      <c r="M12" s="187">
        <v>0</v>
      </c>
      <c r="N12" s="188">
        <f t="shared" si="3"/>
        <v>0</v>
      </c>
      <c r="O12" s="8">
        <f t="shared" si="4"/>
        <v>20</v>
      </c>
      <c r="P12" s="281">
        <f t="shared" si="5"/>
        <v>0</v>
      </c>
      <c r="Q12" s="10"/>
      <c r="R12" s="11"/>
      <c r="S12" s="12"/>
      <c r="T12" s="103"/>
      <c r="U12" s="12"/>
      <c r="V12" s="12"/>
      <c r="W12" s="103"/>
      <c r="X12" s="12"/>
      <c r="Y12" s="11"/>
      <c r="Z12" s="12"/>
      <c r="AA12" s="103"/>
      <c r="AB12" s="11">
        <v>20</v>
      </c>
      <c r="AC12" s="11"/>
      <c r="AD12" s="11"/>
      <c r="AE12" s="12"/>
      <c r="AF12" s="14"/>
      <c r="AG12" s="11"/>
      <c r="AH12" s="12"/>
      <c r="AI12" s="12"/>
      <c r="AJ12" s="11"/>
      <c r="AK12" s="103"/>
      <c r="AL12" s="14"/>
      <c r="AM12" s="11"/>
      <c r="AN12" s="12"/>
      <c r="AO12" s="103"/>
      <c r="AP12" s="12"/>
      <c r="AQ12" s="144"/>
      <c r="AR12" s="271"/>
    </row>
    <row r="13" spans="1:44">
      <c r="A13" s="367"/>
      <c r="B13" s="16" t="s">
        <v>540</v>
      </c>
      <c r="C13" s="16" t="s">
        <v>541</v>
      </c>
      <c r="D13" s="262" t="s">
        <v>16</v>
      </c>
      <c r="E13" s="344">
        <f t="shared" si="0"/>
        <v>20</v>
      </c>
      <c r="F13" s="516">
        <f t="shared" si="1"/>
        <v>20</v>
      </c>
      <c r="G13" s="265">
        <f t="shared" si="2"/>
        <v>0</v>
      </c>
      <c r="H13" s="369"/>
      <c r="I13" s="370"/>
      <c r="J13" s="371"/>
      <c r="K13" s="372"/>
      <c r="L13" s="373"/>
      <c r="M13" s="375"/>
      <c r="N13" s="377">
        <f t="shared" si="3"/>
        <v>20</v>
      </c>
      <c r="O13" s="378">
        <f t="shared" si="4"/>
        <v>0</v>
      </c>
      <c r="P13" s="380">
        <f t="shared" si="5"/>
        <v>0</v>
      </c>
      <c r="Q13" s="382"/>
      <c r="R13" s="383"/>
      <c r="S13" s="384"/>
      <c r="T13" s="385"/>
      <c r="U13" s="384"/>
      <c r="V13" s="384"/>
      <c r="W13" s="385"/>
      <c r="X13" s="384"/>
      <c r="Y13" s="383"/>
      <c r="Z13" s="384"/>
      <c r="AA13" s="385"/>
      <c r="AB13" s="383"/>
      <c r="AC13" s="383"/>
      <c r="AD13" s="383"/>
      <c r="AE13" s="384"/>
      <c r="AF13" s="387"/>
      <c r="AG13" s="383"/>
      <c r="AH13" s="384">
        <v>20</v>
      </c>
      <c r="AI13" s="384"/>
      <c r="AJ13" s="383"/>
      <c r="AK13" s="385"/>
      <c r="AL13" s="387"/>
      <c r="AM13" s="383"/>
      <c r="AN13" s="384"/>
      <c r="AO13" s="385"/>
      <c r="AP13" s="384"/>
      <c r="AQ13" s="383"/>
      <c r="AR13" s="389"/>
    </row>
    <row r="14" spans="1:44">
      <c r="A14" s="613"/>
      <c r="B14" s="16" t="s">
        <v>627</v>
      </c>
      <c r="C14" s="16" t="s">
        <v>28</v>
      </c>
      <c r="D14" s="548" t="s">
        <v>565</v>
      </c>
      <c r="E14" s="614">
        <f t="shared" si="0"/>
        <v>20</v>
      </c>
      <c r="F14" s="615">
        <f t="shared" si="1"/>
        <v>20</v>
      </c>
      <c r="G14" s="265">
        <f t="shared" si="2"/>
        <v>0</v>
      </c>
      <c r="H14" s="580"/>
      <c r="I14" s="616"/>
      <c r="J14" s="617"/>
      <c r="K14" s="618"/>
      <c r="L14" s="619"/>
      <c r="M14" s="620"/>
      <c r="N14" s="621">
        <f t="shared" si="3"/>
        <v>20</v>
      </c>
      <c r="O14" s="584">
        <f t="shared" si="4"/>
        <v>0</v>
      </c>
      <c r="P14" s="622">
        <f t="shared" si="5"/>
        <v>0</v>
      </c>
      <c r="Q14" s="586"/>
      <c r="R14" s="587"/>
      <c r="S14" s="588"/>
      <c r="T14" s="590"/>
      <c r="U14" s="588"/>
      <c r="V14" s="588"/>
      <c r="W14" s="590"/>
      <c r="X14" s="588"/>
      <c r="Y14" s="587"/>
      <c r="Z14" s="588"/>
      <c r="AA14" s="590"/>
      <c r="AB14" s="587"/>
      <c r="AC14" s="587"/>
      <c r="AD14" s="587"/>
      <c r="AE14" s="588"/>
      <c r="AF14" s="591"/>
      <c r="AG14" s="587"/>
      <c r="AH14" s="588"/>
      <c r="AI14" s="588"/>
      <c r="AJ14" s="587"/>
      <c r="AK14" s="590"/>
      <c r="AL14" s="591"/>
      <c r="AM14" s="587"/>
      <c r="AN14" s="588">
        <v>20</v>
      </c>
      <c r="AO14" s="590"/>
      <c r="AP14" s="588"/>
      <c r="AQ14" s="587"/>
      <c r="AR14" s="593"/>
    </row>
    <row r="15" spans="1:44">
      <c r="A15" s="2"/>
      <c r="B15" s="16" t="s">
        <v>660</v>
      </c>
      <c r="C15" s="16" t="s">
        <v>661</v>
      </c>
      <c r="D15" s="262" t="s">
        <v>183</v>
      </c>
      <c r="E15" s="197">
        <f t="shared" si="0"/>
        <v>20</v>
      </c>
      <c r="F15" s="485">
        <f t="shared" si="1"/>
        <v>20</v>
      </c>
      <c r="G15" s="265">
        <f t="shared" si="2"/>
        <v>0</v>
      </c>
      <c r="H15" s="5"/>
      <c r="I15" s="257">
        <v>0</v>
      </c>
      <c r="J15" s="258"/>
      <c r="K15" s="275">
        <v>0</v>
      </c>
      <c r="L15" s="186">
        <v>0</v>
      </c>
      <c r="M15" s="187">
        <v>0</v>
      </c>
      <c r="N15" s="188">
        <f t="shared" si="3"/>
        <v>20</v>
      </c>
      <c r="O15" s="8">
        <f t="shared" si="4"/>
        <v>0</v>
      </c>
      <c r="P15" s="281">
        <f t="shared" si="5"/>
        <v>0</v>
      </c>
      <c r="Q15" s="10"/>
      <c r="R15" s="11"/>
      <c r="S15" s="12"/>
      <c r="T15" s="103"/>
      <c r="U15" s="12"/>
      <c r="V15" s="12"/>
      <c r="W15" s="103"/>
      <c r="X15" s="12"/>
      <c r="Y15" s="11"/>
      <c r="Z15" s="12"/>
      <c r="AA15" s="103"/>
      <c r="AB15" s="11"/>
      <c r="AC15" s="11"/>
      <c r="AD15" s="11"/>
      <c r="AE15" s="12"/>
      <c r="AF15" s="14"/>
      <c r="AG15" s="11"/>
      <c r="AH15" s="12"/>
      <c r="AI15" s="12"/>
      <c r="AJ15" s="11"/>
      <c r="AK15" s="103"/>
      <c r="AL15" s="14"/>
      <c r="AM15" s="11"/>
      <c r="AN15" s="12"/>
      <c r="AO15" s="103"/>
      <c r="AP15" s="12">
        <v>20</v>
      </c>
      <c r="AQ15" s="11"/>
      <c r="AR15" s="234"/>
    </row>
    <row r="16" spans="1:44">
      <c r="A16" s="2"/>
      <c r="B16" s="3" t="s">
        <v>340</v>
      </c>
      <c r="C16" s="3" t="s">
        <v>80</v>
      </c>
      <c r="D16" s="261" t="s">
        <v>16</v>
      </c>
      <c r="E16" s="197">
        <f t="shared" si="0"/>
        <v>18</v>
      </c>
      <c r="F16" s="264">
        <f t="shared" si="1"/>
        <v>18</v>
      </c>
      <c r="G16" s="265">
        <f t="shared" si="2"/>
        <v>0</v>
      </c>
      <c r="H16" s="5">
        <v>0</v>
      </c>
      <c r="I16" s="257">
        <v>0</v>
      </c>
      <c r="J16" s="258">
        <v>0</v>
      </c>
      <c r="K16" s="275">
        <v>0</v>
      </c>
      <c r="L16" s="186">
        <v>0</v>
      </c>
      <c r="M16" s="187">
        <v>0</v>
      </c>
      <c r="N16" s="188">
        <f t="shared" si="3"/>
        <v>18</v>
      </c>
      <c r="O16" s="8">
        <f t="shared" si="4"/>
        <v>0</v>
      </c>
      <c r="P16" s="281">
        <f t="shared" si="5"/>
        <v>0</v>
      </c>
      <c r="Q16" s="10">
        <v>12</v>
      </c>
      <c r="R16" s="11"/>
      <c r="S16" s="12"/>
      <c r="T16" s="103"/>
      <c r="U16" s="12"/>
      <c r="V16" s="12"/>
      <c r="W16" s="103"/>
      <c r="X16" s="12"/>
      <c r="Y16" s="11"/>
      <c r="Z16" s="12"/>
      <c r="AA16" s="103"/>
      <c r="AB16" s="11"/>
      <c r="AC16" s="11"/>
      <c r="AD16" s="11"/>
      <c r="AE16" s="12"/>
      <c r="AF16" s="14"/>
      <c r="AG16" s="11"/>
      <c r="AH16" s="12">
        <v>6</v>
      </c>
      <c r="AI16" s="12"/>
      <c r="AJ16" s="11"/>
      <c r="AK16" s="103"/>
      <c r="AL16" s="14"/>
      <c r="AM16" s="11"/>
      <c r="AN16" s="12"/>
      <c r="AO16" s="103"/>
      <c r="AP16" s="12"/>
      <c r="AQ16" s="11"/>
      <c r="AR16" s="234"/>
    </row>
    <row r="17" spans="1:44">
      <c r="A17" s="367">
        <v>10</v>
      </c>
      <c r="B17" s="16" t="s">
        <v>622</v>
      </c>
      <c r="C17" s="16" t="s">
        <v>623</v>
      </c>
      <c r="D17" s="343" t="s">
        <v>45</v>
      </c>
      <c r="E17" s="344">
        <f t="shared" si="0"/>
        <v>18</v>
      </c>
      <c r="F17" s="516">
        <f t="shared" si="1"/>
        <v>10</v>
      </c>
      <c r="G17" s="265">
        <f t="shared" si="2"/>
        <v>2</v>
      </c>
      <c r="H17" s="369"/>
      <c r="I17" s="370"/>
      <c r="J17" s="371"/>
      <c r="K17" s="372"/>
      <c r="L17" s="373"/>
      <c r="M17" s="375"/>
      <c r="N17" s="377">
        <f t="shared" si="3"/>
        <v>8</v>
      </c>
      <c r="O17" s="378">
        <f t="shared" si="4"/>
        <v>2</v>
      </c>
      <c r="P17" s="380">
        <f t="shared" si="5"/>
        <v>8</v>
      </c>
      <c r="Q17" s="382"/>
      <c r="R17" s="383"/>
      <c r="S17" s="384"/>
      <c r="T17" s="385"/>
      <c r="U17" s="384"/>
      <c r="V17" s="384"/>
      <c r="W17" s="385"/>
      <c r="X17" s="384"/>
      <c r="Y17" s="383"/>
      <c r="Z17" s="384"/>
      <c r="AA17" s="385"/>
      <c r="AB17" s="383"/>
      <c r="AC17" s="383"/>
      <c r="AD17" s="383"/>
      <c r="AE17" s="384"/>
      <c r="AF17" s="387"/>
      <c r="AG17" s="383"/>
      <c r="AH17" s="384"/>
      <c r="AI17" s="384"/>
      <c r="AJ17" s="383"/>
      <c r="AK17" s="385"/>
      <c r="AL17" s="387"/>
      <c r="AM17" s="383">
        <v>2</v>
      </c>
      <c r="AN17" s="384">
        <v>8</v>
      </c>
      <c r="AO17" s="385">
        <v>8</v>
      </c>
      <c r="AP17" s="384"/>
      <c r="AQ17" s="383"/>
      <c r="AR17" s="389"/>
    </row>
    <row r="18" spans="1:44" s="82" customFormat="1" ht="15.75" customHeight="1">
      <c r="A18" s="367"/>
      <c r="B18" s="16" t="s">
        <v>472</v>
      </c>
      <c r="C18" s="16" t="s">
        <v>247</v>
      </c>
      <c r="D18" s="262" t="s">
        <v>81</v>
      </c>
      <c r="E18" s="344">
        <f t="shared" si="0"/>
        <v>18</v>
      </c>
      <c r="F18" s="345">
        <f t="shared" si="1"/>
        <v>18</v>
      </c>
      <c r="G18" s="265">
        <f t="shared" si="2"/>
        <v>0</v>
      </c>
      <c r="H18" s="369"/>
      <c r="I18" s="370"/>
      <c r="J18" s="371"/>
      <c r="K18" s="372"/>
      <c r="L18" s="373"/>
      <c r="M18" s="375"/>
      <c r="N18" s="377">
        <f t="shared" si="3"/>
        <v>18</v>
      </c>
      <c r="O18" s="378">
        <f t="shared" si="4"/>
        <v>0</v>
      </c>
      <c r="P18" s="380">
        <f t="shared" si="5"/>
        <v>0</v>
      </c>
      <c r="Q18" s="382"/>
      <c r="R18" s="383"/>
      <c r="S18" s="384"/>
      <c r="T18" s="385"/>
      <c r="U18" s="384"/>
      <c r="V18" s="384"/>
      <c r="W18" s="385"/>
      <c r="X18" s="384"/>
      <c r="Y18" s="383"/>
      <c r="Z18" s="384"/>
      <c r="AA18" s="385"/>
      <c r="AB18" s="383"/>
      <c r="AC18" s="383">
        <v>12</v>
      </c>
      <c r="AD18" s="383"/>
      <c r="AE18" s="384">
        <v>6</v>
      </c>
      <c r="AF18" s="387"/>
      <c r="AG18" s="383"/>
      <c r="AH18" s="384"/>
      <c r="AI18" s="384"/>
      <c r="AJ18" s="383"/>
      <c r="AK18" s="385"/>
      <c r="AL18" s="387"/>
      <c r="AM18" s="383"/>
      <c r="AN18" s="384"/>
      <c r="AO18" s="385"/>
      <c r="AP18" s="384"/>
      <c r="AQ18" s="383"/>
      <c r="AR18" s="389"/>
    </row>
    <row r="19" spans="1:44">
      <c r="A19" s="2"/>
      <c r="B19" s="3" t="s">
        <v>371</v>
      </c>
      <c r="C19" s="3" t="s">
        <v>44</v>
      </c>
      <c r="D19" s="261" t="s">
        <v>60</v>
      </c>
      <c r="E19" s="197">
        <f t="shared" si="0"/>
        <v>16</v>
      </c>
      <c r="F19" s="264">
        <f t="shared" si="1"/>
        <v>12</v>
      </c>
      <c r="G19" s="265">
        <f t="shared" si="2"/>
        <v>0</v>
      </c>
      <c r="H19" s="5">
        <v>0</v>
      </c>
      <c r="I19" s="257">
        <v>0</v>
      </c>
      <c r="J19" s="258">
        <v>0</v>
      </c>
      <c r="K19" s="275">
        <v>0</v>
      </c>
      <c r="L19" s="186">
        <v>0</v>
      </c>
      <c r="M19" s="187">
        <v>0</v>
      </c>
      <c r="N19" s="188">
        <f t="shared" si="3"/>
        <v>12</v>
      </c>
      <c r="O19" s="8">
        <f t="shared" si="4"/>
        <v>0</v>
      </c>
      <c r="P19" s="281">
        <f t="shared" si="5"/>
        <v>4</v>
      </c>
      <c r="Q19" s="10"/>
      <c r="R19" s="11"/>
      <c r="S19" s="12"/>
      <c r="T19" s="103"/>
      <c r="U19" s="12"/>
      <c r="V19" s="12">
        <v>6</v>
      </c>
      <c r="W19" s="103">
        <v>2</v>
      </c>
      <c r="X19" s="12"/>
      <c r="Y19" s="11"/>
      <c r="Z19" s="12"/>
      <c r="AA19" s="103"/>
      <c r="AB19" s="11"/>
      <c r="AC19" s="11"/>
      <c r="AD19" s="11"/>
      <c r="AE19" s="12"/>
      <c r="AF19" s="14"/>
      <c r="AG19" s="11"/>
      <c r="AH19" s="12"/>
      <c r="AI19" s="12"/>
      <c r="AJ19" s="11"/>
      <c r="AK19" s="103"/>
      <c r="AL19" s="14">
        <v>6</v>
      </c>
      <c r="AM19" s="11"/>
      <c r="AN19" s="12"/>
      <c r="AO19" s="103">
        <v>2</v>
      </c>
      <c r="AP19" s="12"/>
      <c r="AQ19" s="11"/>
      <c r="AR19" s="234"/>
    </row>
    <row r="20" spans="1:44" s="82" customFormat="1">
      <c r="A20" s="367"/>
      <c r="B20" s="16" t="s">
        <v>519</v>
      </c>
      <c r="C20" s="16" t="s">
        <v>84</v>
      </c>
      <c r="D20" s="343" t="s">
        <v>47</v>
      </c>
      <c r="E20" s="344">
        <f t="shared" si="0"/>
        <v>16</v>
      </c>
      <c r="F20" s="345">
        <f t="shared" si="1"/>
        <v>16</v>
      </c>
      <c r="G20" s="265">
        <f t="shared" si="2"/>
        <v>0</v>
      </c>
      <c r="H20" s="369"/>
      <c r="I20" s="370"/>
      <c r="J20" s="371"/>
      <c r="K20" s="372"/>
      <c r="L20" s="373"/>
      <c r="M20" s="375"/>
      <c r="N20" s="377">
        <f t="shared" si="3"/>
        <v>16</v>
      </c>
      <c r="O20" s="378">
        <f t="shared" si="4"/>
        <v>0</v>
      </c>
      <c r="P20" s="380">
        <f t="shared" si="5"/>
        <v>0</v>
      </c>
      <c r="Q20" s="382"/>
      <c r="R20" s="383"/>
      <c r="S20" s="384"/>
      <c r="T20" s="385"/>
      <c r="U20" s="384"/>
      <c r="V20" s="384"/>
      <c r="W20" s="385"/>
      <c r="X20" s="384"/>
      <c r="Y20" s="383"/>
      <c r="Z20" s="384"/>
      <c r="AA20" s="385"/>
      <c r="AB20" s="383"/>
      <c r="AC20" s="383"/>
      <c r="AD20" s="383"/>
      <c r="AE20" s="384"/>
      <c r="AF20" s="387"/>
      <c r="AG20" s="383"/>
      <c r="AH20" s="384"/>
      <c r="AI20" s="384">
        <v>4</v>
      </c>
      <c r="AJ20" s="383"/>
      <c r="AK20" s="385"/>
      <c r="AL20" s="387"/>
      <c r="AM20" s="383"/>
      <c r="AN20" s="384"/>
      <c r="AO20" s="385"/>
      <c r="AP20" s="384">
        <v>12</v>
      </c>
      <c r="AQ20" s="383"/>
      <c r="AR20" s="389"/>
    </row>
    <row r="21" spans="1:44" s="82" customFormat="1">
      <c r="A21" s="367"/>
      <c r="B21" s="22" t="s">
        <v>681</v>
      </c>
      <c r="C21" s="22" t="s">
        <v>682</v>
      </c>
      <c r="D21" s="465" t="s">
        <v>16</v>
      </c>
      <c r="E21" s="344">
        <f t="shared" si="0"/>
        <v>12</v>
      </c>
      <c r="F21" s="516">
        <f t="shared" si="1"/>
        <v>12</v>
      </c>
      <c r="G21" s="265">
        <f t="shared" si="2"/>
        <v>12</v>
      </c>
      <c r="H21" s="369"/>
      <c r="I21" s="449"/>
      <c r="J21" s="640"/>
      <c r="K21" s="641"/>
      <c r="L21" s="373"/>
      <c r="M21" s="375"/>
      <c r="N21" s="373">
        <f t="shared" si="3"/>
        <v>0</v>
      </c>
      <c r="O21" s="453">
        <f t="shared" si="4"/>
        <v>12</v>
      </c>
      <c r="P21" s="454">
        <f t="shared" si="5"/>
        <v>0</v>
      </c>
      <c r="Q21" s="455"/>
      <c r="R21" s="457"/>
      <c r="S21" s="405"/>
      <c r="T21" s="458"/>
      <c r="U21" s="405"/>
      <c r="V21" s="405"/>
      <c r="W21" s="458"/>
      <c r="X21" s="405"/>
      <c r="Y21" s="457"/>
      <c r="Z21" s="405"/>
      <c r="AA21" s="458"/>
      <c r="AB21" s="457"/>
      <c r="AC21" s="457"/>
      <c r="AD21" s="457"/>
      <c r="AE21" s="405"/>
      <c r="AF21" s="459"/>
      <c r="AG21" s="457"/>
      <c r="AH21" s="405"/>
      <c r="AI21" s="405"/>
      <c r="AJ21" s="457"/>
      <c r="AK21" s="458"/>
      <c r="AL21" s="459"/>
      <c r="AM21" s="457"/>
      <c r="AN21" s="405"/>
      <c r="AO21" s="458"/>
      <c r="AP21" s="405"/>
      <c r="AQ21" s="457">
        <v>12</v>
      </c>
      <c r="AR21" s="478"/>
    </row>
    <row r="22" spans="1:44" ht="15.75" thickBot="1">
      <c r="A22" s="341"/>
      <c r="B22" s="16" t="s">
        <v>401</v>
      </c>
      <c r="C22" s="16" t="s">
        <v>399</v>
      </c>
      <c r="D22" s="262" t="s">
        <v>20</v>
      </c>
      <c r="E22" s="344">
        <f t="shared" si="0"/>
        <v>10</v>
      </c>
      <c r="F22" s="345">
        <f t="shared" si="1"/>
        <v>10</v>
      </c>
      <c r="G22" s="265">
        <f t="shared" si="2"/>
        <v>10</v>
      </c>
      <c r="H22" s="347"/>
      <c r="I22" s="348"/>
      <c r="J22" s="349"/>
      <c r="K22" s="350"/>
      <c r="L22" s="504"/>
      <c r="M22" s="505"/>
      <c r="N22" s="504">
        <f t="shared" si="3"/>
        <v>0</v>
      </c>
      <c r="O22" s="507">
        <f t="shared" si="4"/>
        <v>10</v>
      </c>
      <c r="P22" s="657">
        <f t="shared" si="5"/>
        <v>0</v>
      </c>
      <c r="Q22" s="351"/>
      <c r="R22" s="352"/>
      <c r="S22" s="353"/>
      <c r="T22" s="354"/>
      <c r="U22" s="353"/>
      <c r="V22" s="353"/>
      <c r="W22" s="354"/>
      <c r="X22" s="353"/>
      <c r="Y22" s="352">
        <v>10</v>
      </c>
      <c r="Z22" s="353"/>
      <c r="AA22" s="354"/>
      <c r="AB22" s="352"/>
      <c r="AC22" s="352"/>
      <c r="AD22" s="352"/>
      <c r="AE22" s="353"/>
      <c r="AF22" s="355"/>
      <c r="AG22" s="352"/>
      <c r="AH22" s="353"/>
      <c r="AI22" s="353"/>
      <c r="AJ22" s="352"/>
      <c r="AK22" s="354"/>
      <c r="AL22" s="355"/>
      <c r="AM22" s="352"/>
      <c r="AN22" s="353"/>
      <c r="AO22" s="354"/>
      <c r="AP22" s="353"/>
      <c r="AQ22" s="352"/>
      <c r="AR22" s="481"/>
    </row>
    <row r="23" spans="1:44">
      <c r="A23" s="341"/>
      <c r="B23" s="16" t="s">
        <v>397</v>
      </c>
      <c r="C23" s="16" t="s">
        <v>396</v>
      </c>
      <c r="D23" s="343"/>
      <c r="E23" s="357">
        <f t="shared" si="0"/>
        <v>10</v>
      </c>
      <c r="F23" s="358">
        <f t="shared" si="1"/>
        <v>10</v>
      </c>
      <c r="G23" s="359">
        <f t="shared" si="2"/>
        <v>6</v>
      </c>
      <c r="H23" s="347"/>
      <c r="I23" s="348"/>
      <c r="J23" s="349"/>
      <c r="K23" s="350"/>
      <c r="L23" s="360"/>
      <c r="M23" s="361"/>
      <c r="N23" s="360">
        <f t="shared" si="3"/>
        <v>4</v>
      </c>
      <c r="O23" s="362">
        <f t="shared" si="4"/>
        <v>6</v>
      </c>
      <c r="P23" s="363">
        <f t="shared" si="5"/>
        <v>0</v>
      </c>
      <c r="Q23" s="351"/>
      <c r="R23" s="352"/>
      <c r="S23" s="353"/>
      <c r="T23" s="354"/>
      <c r="U23" s="353"/>
      <c r="V23" s="405"/>
      <c r="W23" s="458"/>
      <c r="X23" s="353">
        <v>4</v>
      </c>
      <c r="Y23" s="352"/>
      <c r="Z23" s="353"/>
      <c r="AA23" s="354"/>
      <c r="AB23" s="352">
        <v>6</v>
      </c>
      <c r="AC23" s="352"/>
      <c r="AD23" s="352"/>
      <c r="AE23" s="353"/>
      <c r="AF23" s="355"/>
      <c r="AG23" s="352"/>
      <c r="AH23" s="353"/>
      <c r="AI23" s="405"/>
      <c r="AJ23" s="457"/>
      <c r="AK23" s="458"/>
      <c r="AL23" s="459"/>
      <c r="AM23" s="457"/>
      <c r="AN23" s="405"/>
      <c r="AO23" s="458"/>
      <c r="AP23" s="405"/>
      <c r="AQ23" s="457"/>
      <c r="AR23" s="460"/>
    </row>
    <row r="24" spans="1:44">
      <c r="A24" s="109"/>
      <c r="B24" s="469" t="s">
        <v>503</v>
      </c>
      <c r="C24" s="3" t="s">
        <v>504</v>
      </c>
      <c r="D24" s="261" t="s">
        <v>16</v>
      </c>
      <c r="E24" s="304">
        <f t="shared" si="0"/>
        <v>10</v>
      </c>
      <c r="F24" s="471">
        <f t="shared" si="1"/>
        <v>10</v>
      </c>
      <c r="G24" s="346">
        <f t="shared" si="2"/>
        <v>10</v>
      </c>
      <c r="H24" s="20">
        <v>0</v>
      </c>
      <c r="I24" s="17">
        <v>0</v>
      </c>
      <c r="J24" s="272">
        <v>0</v>
      </c>
      <c r="K24" s="276">
        <v>0</v>
      </c>
      <c r="L24" s="374">
        <v>0</v>
      </c>
      <c r="M24" s="376">
        <v>0</v>
      </c>
      <c r="N24" s="374">
        <f t="shared" si="3"/>
        <v>0</v>
      </c>
      <c r="O24" s="379">
        <f t="shared" si="4"/>
        <v>10</v>
      </c>
      <c r="P24" s="381">
        <f t="shared" si="5"/>
        <v>0</v>
      </c>
      <c r="Q24" s="192"/>
      <c r="R24" s="58"/>
      <c r="S24" s="59"/>
      <c r="T24" s="107"/>
      <c r="U24" s="59"/>
      <c r="V24" s="25"/>
      <c r="W24" s="104"/>
      <c r="X24" s="59"/>
      <c r="Y24" s="58"/>
      <c r="Z24" s="59"/>
      <c r="AA24" s="107"/>
      <c r="AB24" s="58"/>
      <c r="AC24" s="58"/>
      <c r="AD24" s="58">
        <v>10</v>
      </c>
      <c r="AE24" s="59"/>
      <c r="AF24" s="3"/>
      <c r="AG24" s="58"/>
      <c r="AH24" s="59"/>
      <c r="AI24" s="25"/>
      <c r="AJ24" s="24"/>
      <c r="AK24" s="104"/>
      <c r="AL24" s="23"/>
      <c r="AM24" s="24"/>
      <c r="AN24" s="25"/>
      <c r="AO24" s="104"/>
      <c r="AP24" s="25"/>
      <c r="AQ24" s="24"/>
      <c r="AR24" s="101"/>
    </row>
    <row r="25" spans="1:44">
      <c r="A25" s="547"/>
      <c r="B25" s="16" t="s">
        <v>401</v>
      </c>
      <c r="C25" s="16" t="s">
        <v>399</v>
      </c>
      <c r="D25" s="548" t="s">
        <v>20</v>
      </c>
      <c r="E25" s="549">
        <f t="shared" si="0"/>
        <v>10</v>
      </c>
      <c r="F25" s="550">
        <f t="shared" si="1"/>
        <v>10</v>
      </c>
      <c r="G25" s="346">
        <f t="shared" si="2"/>
        <v>0</v>
      </c>
      <c r="H25" s="523"/>
      <c r="I25" s="551"/>
      <c r="J25" s="552"/>
      <c r="K25" s="553"/>
      <c r="L25" s="554"/>
      <c r="M25" s="555"/>
      <c r="N25" s="554">
        <f t="shared" si="3"/>
        <v>10</v>
      </c>
      <c r="O25" s="556">
        <f t="shared" si="4"/>
        <v>0</v>
      </c>
      <c r="P25" s="557">
        <f t="shared" si="5"/>
        <v>0</v>
      </c>
      <c r="Q25" s="558"/>
      <c r="R25" s="540"/>
      <c r="S25" s="546"/>
      <c r="T25" s="541"/>
      <c r="U25" s="546"/>
      <c r="V25" s="567"/>
      <c r="W25" s="569"/>
      <c r="X25" s="546"/>
      <c r="Y25" s="540"/>
      <c r="Z25" s="546"/>
      <c r="AA25" s="541"/>
      <c r="AB25" s="540"/>
      <c r="AC25" s="540"/>
      <c r="AD25" s="540"/>
      <c r="AE25" s="546"/>
      <c r="AF25" s="542"/>
      <c r="AG25" s="540"/>
      <c r="AH25" s="546"/>
      <c r="AI25" s="567"/>
      <c r="AJ25" s="570"/>
      <c r="AK25" s="569"/>
      <c r="AL25" s="571"/>
      <c r="AM25" s="570"/>
      <c r="AN25" s="567">
        <v>10</v>
      </c>
      <c r="AO25" s="569"/>
      <c r="AP25" s="567"/>
      <c r="AQ25" s="570"/>
      <c r="AR25" s="573"/>
    </row>
    <row r="26" spans="1:44">
      <c r="A26" s="341"/>
      <c r="B26" s="16" t="s">
        <v>662</v>
      </c>
      <c r="C26" s="16" t="s">
        <v>396</v>
      </c>
      <c r="D26" s="343" t="s">
        <v>183</v>
      </c>
      <c r="E26" s="357">
        <f t="shared" si="0"/>
        <v>10</v>
      </c>
      <c r="F26" s="566">
        <f t="shared" si="1"/>
        <v>10</v>
      </c>
      <c r="G26" s="346">
        <f t="shared" si="2"/>
        <v>0</v>
      </c>
      <c r="H26" s="347"/>
      <c r="I26" s="348"/>
      <c r="J26" s="349"/>
      <c r="K26" s="350"/>
      <c r="L26" s="360"/>
      <c r="M26" s="361"/>
      <c r="N26" s="360">
        <f t="shared" si="3"/>
        <v>10</v>
      </c>
      <c r="O26" s="362">
        <f t="shared" si="4"/>
        <v>0</v>
      </c>
      <c r="P26" s="363">
        <f t="shared" si="5"/>
        <v>0</v>
      </c>
      <c r="Q26" s="351"/>
      <c r="R26" s="352"/>
      <c r="S26" s="353"/>
      <c r="T26" s="354"/>
      <c r="U26" s="353"/>
      <c r="V26" s="405"/>
      <c r="W26" s="458"/>
      <c r="X26" s="353"/>
      <c r="Y26" s="352"/>
      <c r="Z26" s="353"/>
      <c r="AA26" s="354"/>
      <c r="AB26" s="352"/>
      <c r="AC26" s="352"/>
      <c r="AD26" s="352"/>
      <c r="AE26" s="353"/>
      <c r="AF26" s="355"/>
      <c r="AG26" s="352"/>
      <c r="AH26" s="353"/>
      <c r="AI26" s="405"/>
      <c r="AJ26" s="457"/>
      <c r="AK26" s="458"/>
      <c r="AL26" s="459"/>
      <c r="AM26" s="457"/>
      <c r="AN26" s="405"/>
      <c r="AO26" s="458"/>
      <c r="AP26" s="405">
        <v>10</v>
      </c>
      <c r="AQ26" s="457"/>
      <c r="AR26" s="460"/>
    </row>
    <row r="27" spans="1:44">
      <c r="A27" s="109"/>
      <c r="B27" s="469" t="s">
        <v>683</v>
      </c>
      <c r="C27" s="3" t="s">
        <v>195</v>
      </c>
      <c r="D27" s="261" t="s">
        <v>19</v>
      </c>
      <c r="E27" s="304">
        <f t="shared" si="0"/>
        <v>10</v>
      </c>
      <c r="F27" s="471">
        <f t="shared" si="1"/>
        <v>10</v>
      </c>
      <c r="G27" s="346">
        <f t="shared" si="2"/>
        <v>10</v>
      </c>
      <c r="H27" s="20">
        <v>0</v>
      </c>
      <c r="I27" s="17">
        <v>0</v>
      </c>
      <c r="J27" s="272">
        <v>0</v>
      </c>
      <c r="K27" s="276">
        <v>0</v>
      </c>
      <c r="L27" s="374">
        <v>0</v>
      </c>
      <c r="M27" s="376">
        <v>0</v>
      </c>
      <c r="N27" s="374">
        <f t="shared" si="3"/>
        <v>0</v>
      </c>
      <c r="O27" s="379">
        <f t="shared" si="4"/>
        <v>10</v>
      </c>
      <c r="P27" s="381">
        <f t="shared" si="5"/>
        <v>0</v>
      </c>
      <c r="Q27" s="192"/>
      <c r="R27" s="58"/>
      <c r="S27" s="59"/>
      <c r="T27" s="107"/>
      <c r="U27" s="59"/>
      <c r="V27" s="25"/>
      <c r="W27" s="104"/>
      <c r="X27" s="59"/>
      <c r="Y27" s="58"/>
      <c r="Z27" s="59"/>
      <c r="AA27" s="107"/>
      <c r="AB27" s="58"/>
      <c r="AC27" s="58"/>
      <c r="AD27" s="58"/>
      <c r="AE27" s="59"/>
      <c r="AF27" s="3"/>
      <c r="AG27" s="58"/>
      <c r="AH27" s="59"/>
      <c r="AI27" s="25"/>
      <c r="AJ27" s="24"/>
      <c r="AK27" s="104"/>
      <c r="AL27" s="23"/>
      <c r="AM27" s="24"/>
      <c r="AN27" s="25"/>
      <c r="AO27" s="104"/>
      <c r="AP27" s="25"/>
      <c r="AQ27" s="519">
        <v>10</v>
      </c>
      <c r="AR27" s="520"/>
    </row>
    <row r="28" spans="1:44">
      <c r="A28" s="109"/>
      <c r="B28" s="469" t="s">
        <v>254</v>
      </c>
      <c r="C28" s="3" t="s">
        <v>518</v>
      </c>
      <c r="D28" s="261" t="s">
        <v>51</v>
      </c>
      <c r="E28" s="304">
        <f t="shared" si="0"/>
        <v>10</v>
      </c>
      <c r="F28" s="471">
        <f t="shared" si="1"/>
        <v>10</v>
      </c>
      <c r="G28" s="346">
        <f t="shared" si="2"/>
        <v>0</v>
      </c>
      <c r="H28" s="20">
        <v>0</v>
      </c>
      <c r="I28" s="17">
        <v>0</v>
      </c>
      <c r="J28" s="272">
        <v>0</v>
      </c>
      <c r="K28" s="276">
        <v>0</v>
      </c>
      <c r="L28" s="374">
        <v>0</v>
      </c>
      <c r="M28" s="376">
        <v>0</v>
      </c>
      <c r="N28" s="374">
        <f t="shared" si="3"/>
        <v>10</v>
      </c>
      <c r="O28" s="379">
        <f t="shared" si="4"/>
        <v>0</v>
      </c>
      <c r="P28" s="381">
        <f t="shared" si="5"/>
        <v>0</v>
      </c>
      <c r="Q28" s="192"/>
      <c r="R28" s="58"/>
      <c r="S28" s="59"/>
      <c r="T28" s="107"/>
      <c r="U28" s="59"/>
      <c r="V28" s="25"/>
      <c r="W28" s="104"/>
      <c r="X28" s="59"/>
      <c r="Y28" s="58"/>
      <c r="Z28" s="59"/>
      <c r="AA28" s="107"/>
      <c r="AB28" s="58"/>
      <c r="AC28" s="58"/>
      <c r="AD28" s="58"/>
      <c r="AE28" s="59">
        <v>10</v>
      </c>
      <c r="AF28" s="3"/>
      <c r="AG28" s="58"/>
      <c r="AH28" s="59"/>
      <c r="AI28" s="25"/>
      <c r="AJ28" s="24"/>
      <c r="AK28" s="104"/>
      <c r="AL28" s="23"/>
      <c r="AM28" s="24"/>
      <c r="AN28" s="25"/>
      <c r="AO28" s="458"/>
      <c r="AP28" s="405"/>
      <c r="AQ28" s="457"/>
      <c r="AR28" s="460"/>
    </row>
    <row r="29" spans="1:44">
      <c r="A29" s="109"/>
      <c r="B29" s="468" t="s">
        <v>505</v>
      </c>
      <c r="C29" s="16" t="s">
        <v>403</v>
      </c>
      <c r="D29" s="262" t="s">
        <v>51</v>
      </c>
      <c r="E29" s="304">
        <f t="shared" si="0"/>
        <v>8</v>
      </c>
      <c r="F29" s="471">
        <f t="shared" si="1"/>
        <v>8</v>
      </c>
      <c r="G29" s="346">
        <f t="shared" si="2"/>
        <v>8</v>
      </c>
      <c r="H29" s="20">
        <v>0</v>
      </c>
      <c r="I29" s="17">
        <v>0</v>
      </c>
      <c r="J29" s="272">
        <v>0</v>
      </c>
      <c r="K29" s="276"/>
      <c r="L29" s="374">
        <v>0</v>
      </c>
      <c r="M29" s="376">
        <v>0</v>
      </c>
      <c r="N29" s="374">
        <f t="shared" si="3"/>
        <v>0</v>
      </c>
      <c r="O29" s="379">
        <f t="shared" si="4"/>
        <v>8</v>
      </c>
      <c r="P29" s="381">
        <f t="shared" si="5"/>
        <v>0</v>
      </c>
      <c r="Q29" s="192"/>
      <c r="R29" s="58"/>
      <c r="S29" s="59"/>
      <c r="T29" s="107"/>
      <c r="U29" s="59"/>
      <c r="V29" s="25"/>
      <c r="W29" s="104"/>
      <c r="X29" s="59"/>
      <c r="Y29" s="58"/>
      <c r="Z29" s="59"/>
      <c r="AA29" s="107"/>
      <c r="AB29" s="58"/>
      <c r="AC29" s="58"/>
      <c r="AD29" s="58">
        <v>8</v>
      </c>
      <c r="AE29" s="59"/>
      <c r="AF29" s="3"/>
      <c r="AG29" s="58"/>
      <c r="AH29" s="59"/>
      <c r="AI29" s="25"/>
      <c r="AJ29" s="24"/>
      <c r="AK29" s="104"/>
      <c r="AL29" s="23"/>
      <c r="AM29" s="24"/>
      <c r="AN29" s="25"/>
      <c r="AO29" s="104"/>
      <c r="AP29" s="25"/>
      <c r="AQ29" s="24"/>
      <c r="AR29" s="101"/>
    </row>
    <row r="30" spans="1:44">
      <c r="A30" s="538"/>
      <c r="B30" s="16" t="s">
        <v>636</v>
      </c>
      <c r="C30" s="16" t="s">
        <v>687</v>
      </c>
      <c r="D30" s="548" t="s">
        <v>16</v>
      </c>
      <c r="E30" s="549">
        <f t="shared" si="0"/>
        <v>8</v>
      </c>
      <c r="F30" s="550">
        <f t="shared" si="1"/>
        <v>8</v>
      </c>
      <c r="G30" s="346">
        <f t="shared" si="2"/>
        <v>8</v>
      </c>
      <c r="H30" s="523"/>
      <c r="I30" s="551"/>
      <c r="J30" s="552"/>
      <c r="K30" s="553"/>
      <c r="L30" s="554"/>
      <c r="M30" s="555"/>
      <c r="N30" s="554">
        <f t="shared" si="3"/>
        <v>0</v>
      </c>
      <c r="O30" s="556">
        <f t="shared" si="4"/>
        <v>8</v>
      </c>
      <c r="P30" s="557">
        <f t="shared" si="5"/>
        <v>0</v>
      </c>
      <c r="Q30" s="558"/>
      <c r="R30" s="540"/>
      <c r="S30" s="546"/>
      <c r="T30" s="541"/>
      <c r="U30" s="546"/>
      <c r="V30" s="567"/>
      <c r="W30" s="569"/>
      <c r="X30" s="546"/>
      <c r="Y30" s="540"/>
      <c r="Z30" s="546"/>
      <c r="AA30" s="541"/>
      <c r="AB30" s="540"/>
      <c r="AC30" s="540"/>
      <c r="AD30" s="540"/>
      <c r="AE30" s="546"/>
      <c r="AF30" s="542"/>
      <c r="AG30" s="540"/>
      <c r="AH30" s="546"/>
      <c r="AI30" s="567"/>
      <c r="AJ30" s="570"/>
      <c r="AK30" s="569"/>
      <c r="AL30" s="571"/>
      <c r="AM30" s="570"/>
      <c r="AN30" s="567"/>
      <c r="AO30" s="569"/>
      <c r="AP30" s="567"/>
      <c r="AQ30" s="570"/>
      <c r="AR30" s="573">
        <v>8</v>
      </c>
    </row>
    <row r="31" spans="1:44">
      <c r="A31" s="109"/>
      <c r="B31" s="3" t="s">
        <v>369</v>
      </c>
      <c r="C31" s="3" t="s">
        <v>370</v>
      </c>
      <c r="D31" s="261" t="s">
        <v>34</v>
      </c>
      <c r="E31" s="304">
        <f t="shared" si="0"/>
        <v>7</v>
      </c>
      <c r="F31" s="368">
        <f t="shared" si="1"/>
        <v>6</v>
      </c>
      <c r="G31" s="346">
        <f t="shared" si="2"/>
        <v>0</v>
      </c>
      <c r="H31" s="20">
        <v>0</v>
      </c>
      <c r="I31" s="17">
        <v>0</v>
      </c>
      <c r="J31" s="272">
        <v>0</v>
      </c>
      <c r="K31" s="276">
        <v>0</v>
      </c>
      <c r="L31" s="374">
        <v>0</v>
      </c>
      <c r="M31" s="376">
        <v>0</v>
      </c>
      <c r="N31" s="374">
        <f t="shared" si="3"/>
        <v>6</v>
      </c>
      <c r="O31" s="379">
        <f t="shared" si="4"/>
        <v>0</v>
      </c>
      <c r="P31" s="381">
        <f t="shared" si="5"/>
        <v>1</v>
      </c>
      <c r="Q31" s="192"/>
      <c r="R31" s="58"/>
      <c r="S31" s="59"/>
      <c r="T31" s="107"/>
      <c r="U31" s="59">
        <v>6</v>
      </c>
      <c r="V31" s="25"/>
      <c r="W31" s="104">
        <v>1</v>
      </c>
      <c r="X31" s="59"/>
      <c r="Y31" s="58"/>
      <c r="Z31" s="59"/>
      <c r="AA31" s="107"/>
      <c r="AB31" s="58"/>
      <c r="AC31" s="58"/>
      <c r="AD31" s="58"/>
      <c r="AE31" s="59"/>
      <c r="AF31" s="3"/>
      <c r="AG31" s="58"/>
      <c r="AH31" s="59"/>
      <c r="AI31" s="25"/>
      <c r="AJ31" s="24"/>
      <c r="AK31" s="104"/>
      <c r="AL31" s="23"/>
      <c r="AM31" s="24"/>
      <c r="AN31" s="25"/>
      <c r="AO31" s="104"/>
      <c r="AP31" s="25"/>
      <c r="AQ31" s="24"/>
      <c r="AR31" s="101"/>
    </row>
    <row r="32" spans="1:44">
      <c r="A32" s="109"/>
      <c r="B32" s="3" t="s">
        <v>351</v>
      </c>
      <c r="C32" s="3" t="s">
        <v>352</v>
      </c>
      <c r="D32" s="261" t="s">
        <v>37</v>
      </c>
      <c r="E32" s="304">
        <f t="shared" si="0"/>
        <v>6</v>
      </c>
      <c r="F32" s="368">
        <f t="shared" si="1"/>
        <v>4</v>
      </c>
      <c r="G32" s="346">
        <f t="shared" si="2"/>
        <v>4</v>
      </c>
      <c r="H32" s="20">
        <v>0</v>
      </c>
      <c r="I32" s="17">
        <v>0</v>
      </c>
      <c r="J32" s="272">
        <v>0</v>
      </c>
      <c r="K32" s="276">
        <v>0</v>
      </c>
      <c r="L32" s="374">
        <v>0</v>
      </c>
      <c r="M32" s="376">
        <v>0</v>
      </c>
      <c r="N32" s="374">
        <f t="shared" si="3"/>
        <v>0</v>
      </c>
      <c r="O32" s="379">
        <f t="shared" si="4"/>
        <v>4</v>
      </c>
      <c r="P32" s="381">
        <f t="shared" si="5"/>
        <v>2</v>
      </c>
      <c r="Q32" s="192"/>
      <c r="R32" s="58">
        <v>4</v>
      </c>
      <c r="S32" s="59"/>
      <c r="T32" s="107">
        <v>2</v>
      </c>
      <c r="U32" s="59"/>
      <c r="V32" s="25"/>
      <c r="W32" s="104"/>
      <c r="X32" s="59"/>
      <c r="Y32" s="58"/>
      <c r="Z32" s="59"/>
      <c r="AA32" s="107"/>
      <c r="AB32" s="58"/>
      <c r="AC32" s="58"/>
      <c r="AD32" s="58"/>
      <c r="AE32" s="59"/>
      <c r="AF32" s="3"/>
      <c r="AG32" s="58"/>
      <c r="AH32" s="59"/>
      <c r="AI32" s="25"/>
      <c r="AJ32" s="24"/>
      <c r="AK32" s="104"/>
      <c r="AL32" s="23"/>
      <c r="AM32" s="24"/>
      <c r="AN32" s="25"/>
      <c r="AO32" s="104"/>
      <c r="AP32" s="25"/>
      <c r="AQ32" s="24"/>
      <c r="AR32" s="101"/>
    </row>
    <row r="33" spans="1:44">
      <c r="A33" s="109"/>
      <c r="B33" s="3" t="s">
        <v>473</v>
      </c>
      <c r="C33" s="3" t="s">
        <v>42</v>
      </c>
      <c r="D33" s="261" t="s">
        <v>55</v>
      </c>
      <c r="E33" s="304">
        <f t="shared" si="0"/>
        <v>6</v>
      </c>
      <c r="F33" s="368">
        <f t="shared" si="1"/>
        <v>6</v>
      </c>
      <c r="G33" s="346">
        <f t="shared" si="2"/>
        <v>0</v>
      </c>
      <c r="H33" s="20">
        <v>0</v>
      </c>
      <c r="I33" s="17">
        <v>0</v>
      </c>
      <c r="J33" s="272"/>
      <c r="K33" s="276">
        <v>0</v>
      </c>
      <c r="L33" s="374">
        <v>0</v>
      </c>
      <c r="M33" s="376">
        <v>0</v>
      </c>
      <c r="N33" s="374">
        <f t="shared" si="3"/>
        <v>6</v>
      </c>
      <c r="O33" s="379">
        <f t="shared" si="4"/>
        <v>0</v>
      </c>
      <c r="P33" s="381">
        <f t="shared" si="5"/>
        <v>0</v>
      </c>
      <c r="Q33" s="192"/>
      <c r="R33" s="58"/>
      <c r="S33" s="59"/>
      <c r="T33" s="107"/>
      <c r="U33" s="59"/>
      <c r="V33" s="25"/>
      <c r="W33" s="104"/>
      <c r="X33" s="59"/>
      <c r="Y33" s="58"/>
      <c r="Z33" s="59"/>
      <c r="AA33" s="107"/>
      <c r="AB33" s="58"/>
      <c r="AC33" s="58">
        <v>6</v>
      </c>
      <c r="AD33" s="58"/>
      <c r="AE33" s="59"/>
      <c r="AF33" s="3"/>
      <c r="AG33" s="58"/>
      <c r="AH33" s="59"/>
      <c r="AI33" s="25"/>
      <c r="AJ33" s="24"/>
      <c r="AK33" s="104"/>
      <c r="AL33" s="23"/>
      <c r="AM33" s="24"/>
      <c r="AN33" s="25"/>
      <c r="AO33" s="104"/>
      <c r="AP33" s="25"/>
      <c r="AQ33" s="519"/>
      <c r="AR33" s="520"/>
    </row>
    <row r="34" spans="1:44">
      <c r="A34" s="109"/>
      <c r="B34" s="3" t="s">
        <v>448</v>
      </c>
      <c r="C34" s="3" t="s">
        <v>83</v>
      </c>
      <c r="D34" s="261" t="s">
        <v>129</v>
      </c>
      <c r="E34" s="304">
        <f t="shared" si="0"/>
        <v>4</v>
      </c>
      <c r="F34" s="368">
        <f t="shared" si="1"/>
        <v>4</v>
      </c>
      <c r="G34" s="359">
        <f t="shared" si="2"/>
        <v>4</v>
      </c>
      <c r="H34" s="20"/>
      <c r="I34" s="17">
        <v>0</v>
      </c>
      <c r="J34" s="486">
        <v>0</v>
      </c>
      <c r="K34" s="487">
        <v>0</v>
      </c>
      <c r="L34" s="374">
        <v>0</v>
      </c>
      <c r="M34" s="376">
        <v>0</v>
      </c>
      <c r="N34" s="374">
        <f t="shared" si="3"/>
        <v>0</v>
      </c>
      <c r="O34" s="379">
        <f t="shared" si="4"/>
        <v>4</v>
      </c>
      <c r="P34" s="381">
        <f t="shared" si="5"/>
        <v>0</v>
      </c>
      <c r="Q34" s="192"/>
      <c r="R34" s="58"/>
      <c r="S34" s="59"/>
      <c r="T34" s="107"/>
      <c r="U34" s="59"/>
      <c r="V34" s="25"/>
      <c r="W34" s="104"/>
      <c r="X34" s="59"/>
      <c r="Y34" s="58"/>
      <c r="Z34" s="59"/>
      <c r="AA34" s="107"/>
      <c r="AB34" s="58">
        <v>4</v>
      </c>
      <c r="AC34" s="58"/>
      <c r="AD34" s="58"/>
      <c r="AE34" s="59"/>
      <c r="AF34" s="3"/>
      <c r="AG34" s="58"/>
      <c r="AH34" s="59"/>
      <c r="AI34" s="25"/>
      <c r="AJ34" s="24"/>
      <c r="AK34" s="104"/>
      <c r="AL34" s="23"/>
      <c r="AM34" s="24"/>
      <c r="AN34" s="25"/>
      <c r="AO34" s="104"/>
      <c r="AP34" s="25"/>
      <c r="AQ34" s="519"/>
      <c r="AR34" s="520"/>
    </row>
    <row r="35" spans="1:44">
      <c r="A35" s="109"/>
      <c r="B35" s="469" t="s">
        <v>543</v>
      </c>
      <c r="C35" s="3" t="s">
        <v>495</v>
      </c>
      <c r="D35" s="261" t="s">
        <v>16</v>
      </c>
      <c r="E35" s="304">
        <f t="shared" si="0"/>
        <v>4</v>
      </c>
      <c r="F35" s="471">
        <f t="shared" si="1"/>
        <v>4</v>
      </c>
      <c r="G35" s="359">
        <f t="shared" si="2"/>
        <v>0</v>
      </c>
      <c r="H35" s="20">
        <v>0</v>
      </c>
      <c r="I35" s="17">
        <v>0</v>
      </c>
      <c r="J35" s="272">
        <v>0</v>
      </c>
      <c r="K35" s="276">
        <v>0</v>
      </c>
      <c r="L35" s="374">
        <v>0</v>
      </c>
      <c r="M35" s="376">
        <v>0</v>
      </c>
      <c r="N35" s="374">
        <f t="shared" si="3"/>
        <v>4</v>
      </c>
      <c r="O35" s="379">
        <f t="shared" si="4"/>
        <v>0</v>
      </c>
      <c r="P35" s="381">
        <f t="shared" si="5"/>
        <v>0</v>
      </c>
      <c r="Q35" s="192"/>
      <c r="R35" s="58"/>
      <c r="S35" s="59"/>
      <c r="T35" s="107"/>
      <c r="U35" s="59"/>
      <c r="V35" s="25"/>
      <c r="W35" s="104"/>
      <c r="X35" s="59"/>
      <c r="Y35" s="58"/>
      <c r="Z35" s="59"/>
      <c r="AA35" s="107"/>
      <c r="AB35" s="58"/>
      <c r="AC35" s="58"/>
      <c r="AD35" s="58"/>
      <c r="AE35" s="59"/>
      <c r="AF35" s="3"/>
      <c r="AG35" s="58"/>
      <c r="AH35" s="59">
        <v>4</v>
      </c>
      <c r="AI35" s="25"/>
      <c r="AJ35" s="24"/>
      <c r="AK35" s="104"/>
      <c r="AL35" s="23"/>
      <c r="AM35" s="24"/>
      <c r="AN35" s="25"/>
      <c r="AO35" s="458"/>
      <c r="AP35" s="405"/>
      <c r="AQ35" s="457"/>
      <c r="AR35" s="460"/>
    </row>
    <row r="36" spans="1:44">
      <c r="A36" s="109"/>
      <c r="B36" s="3" t="s">
        <v>620</v>
      </c>
      <c r="C36" s="3" t="s">
        <v>621</v>
      </c>
      <c r="D36" s="261" t="s">
        <v>283</v>
      </c>
      <c r="E36" s="304">
        <f t="shared" si="0"/>
        <v>4</v>
      </c>
      <c r="F36" s="471">
        <f t="shared" si="1"/>
        <v>4</v>
      </c>
      <c r="G36" s="359">
        <f t="shared" si="2"/>
        <v>4</v>
      </c>
      <c r="H36" s="20">
        <v>0</v>
      </c>
      <c r="I36" s="17">
        <v>0</v>
      </c>
      <c r="J36" s="272">
        <v>0</v>
      </c>
      <c r="K36" s="276">
        <v>0</v>
      </c>
      <c r="L36" s="374">
        <v>0</v>
      </c>
      <c r="M36" s="376">
        <v>0</v>
      </c>
      <c r="N36" s="374">
        <f t="shared" si="3"/>
        <v>0</v>
      </c>
      <c r="O36" s="379">
        <f t="shared" si="4"/>
        <v>4</v>
      </c>
      <c r="P36" s="381">
        <f t="shared" si="5"/>
        <v>0</v>
      </c>
      <c r="Q36" s="192"/>
      <c r="R36" s="58"/>
      <c r="S36" s="59"/>
      <c r="T36" s="107"/>
      <c r="U36" s="59"/>
      <c r="V36" s="25"/>
      <c r="W36" s="104"/>
      <c r="X36" s="59"/>
      <c r="Y36" s="58"/>
      <c r="Z36" s="59"/>
      <c r="AA36" s="107"/>
      <c r="AB36" s="58"/>
      <c r="AC36" s="58"/>
      <c r="AD36" s="58"/>
      <c r="AE36" s="59"/>
      <c r="AF36" s="3"/>
      <c r="AG36" s="58"/>
      <c r="AH36" s="59"/>
      <c r="AI36" s="25"/>
      <c r="AJ36" s="24"/>
      <c r="AK36" s="104"/>
      <c r="AL36" s="23"/>
      <c r="AM36" s="24">
        <v>4</v>
      </c>
      <c r="AN36" s="25"/>
      <c r="AO36" s="104"/>
      <c r="AP36" s="25"/>
      <c r="AQ36" s="24"/>
      <c r="AR36" s="101"/>
    </row>
    <row r="37" spans="1:44">
      <c r="A37" s="109"/>
      <c r="B37" s="16" t="s">
        <v>157</v>
      </c>
      <c r="C37" s="16" t="s">
        <v>28</v>
      </c>
      <c r="D37" s="262" t="s">
        <v>181</v>
      </c>
      <c r="E37" s="304">
        <f t="shared" si="0"/>
        <v>2</v>
      </c>
      <c r="F37" s="368">
        <f t="shared" si="1"/>
        <v>31</v>
      </c>
      <c r="G37" s="359">
        <f t="shared" si="2"/>
        <v>15</v>
      </c>
      <c r="H37" s="20">
        <v>0</v>
      </c>
      <c r="I37" s="17">
        <v>10</v>
      </c>
      <c r="J37" s="272">
        <v>4</v>
      </c>
      <c r="K37" s="276">
        <v>16</v>
      </c>
      <c r="L37" s="374">
        <v>0</v>
      </c>
      <c r="M37" s="376">
        <v>0</v>
      </c>
      <c r="N37" s="374">
        <f t="shared" si="3"/>
        <v>2</v>
      </c>
      <c r="O37" s="379">
        <f t="shared" si="4"/>
        <v>0</v>
      </c>
      <c r="P37" s="381">
        <f t="shared" si="5"/>
        <v>0</v>
      </c>
      <c r="Q37" s="192"/>
      <c r="R37" s="58"/>
      <c r="S37" s="59"/>
      <c r="T37" s="107"/>
      <c r="U37" s="59"/>
      <c r="V37" s="25">
        <v>2</v>
      </c>
      <c r="W37" s="104"/>
      <c r="X37" s="59"/>
      <c r="Y37" s="58"/>
      <c r="Z37" s="59"/>
      <c r="AA37" s="107"/>
      <c r="AB37" s="58"/>
      <c r="AC37" s="58"/>
      <c r="AD37" s="58"/>
      <c r="AE37" s="59"/>
      <c r="AF37" s="3"/>
      <c r="AG37" s="58"/>
      <c r="AH37" s="59"/>
      <c r="AI37" s="25"/>
      <c r="AJ37" s="24"/>
      <c r="AK37" s="104"/>
      <c r="AL37" s="23"/>
      <c r="AM37" s="24"/>
      <c r="AN37" s="25"/>
      <c r="AO37" s="104"/>
      <c r="AP37" s="25"/>
      <c r="AQ37" s="519"/>
      <c r="AR37" s="520"/>
    </row>
    <row r="38" spans="1:44">
      <c r="A38" s="109"/>
      <c r="B38" s="3" t="s">
        <v>449</v>
      </c>
      <c r="C38" s="3" t="s">
        <v>450</v>
      </c>
      <c r="D38" s="261" t="s">
        <v>37</v>
      </c>
      <c r="E38" s="304">
        <f t="shared" si="0"/>
        <v>2</v>
      </c>
      <c r="F38" s="368">
        <f t="shared" si="1"/>
        <v>2</v>
      </c>
      <c r="G38" s="359">
        <f t="shared" si="2"/>
        <v>2</v>
      </c>
      <c r="H38" s="20">
        <v>0</v>
      </c>
      <c r="I38" s="17">
        <v>0</v>
      </c>
      <c r="J38" s="272"/>
      <c r="K38" s="276">
        <v>0</v>
      </c>
      <c r="L38" s="374">
        <v>0</v>
      </c>
      <c r="M38" s="376">
        <v>0</v>
      </c>
      <c r="N38" s="374">
        <f t="shared" si="3"/>
        <v>0</v>
      </c>
      <c r="O38" s="379">
        <f t="shared" si="4"/>
        <v>2</v>
      </c>
      <c r="P38" s="381">
        <f t="shared" si="5"/>
        <v>0</v>
      </c>
      <c r="Q38" s="192"/>
      <c r="R38" s="58"/>
      <c r="S38" s="59"/>
      <c r="T38" s="107"/>
      <c r="U38" s="59"/>
      <c r="V38" s="623"/>
      <c r="W38" s="386"/>
      <c r="X38" s="59"/>
      <c r="Y38" s="58"/>
      <c r="Z38" s="59"/>
      <c r="AA38" s="107"/>
      <c r="AB38" s="58">
        <v>2</v>
      </c>
      <c r="AC38" s="58"/>
      <c r="AD38" s="58"/>
      <c r="AE38" s="59"/>
      <c r="AF38" s="3"/>
      <c r="AG38" s="58"/>
      <c r="AH38" s="59"/>
      <c r="AI38" s="59"/>
      <c r="AJ38" s="58"/>
      <c r="AK38" s="107"/>
      <c r="AL38" s="388"/>
      <c r="AM38" s="58"/>
      <c r="AN38" s="59"/>
      <c r="AO38" s="107"/>
      <c r="AP38" s="59"/>
      <c r="AQ38" s="624"/>
      <c r="AR38" s="390"/>
    </row>
    <row r="39" spans="1:44">
      <c r="A39" s="341"/>
      <c r="B39" s="16" t="s">
        <v>442</v>
      </c>
      <c r="C39" s="16" t="s">
        <v>568</v>
      </c>
      <c r="D39" s="343" t="s">
        <v>45</v>
      </c>
      <c r="E39" s="357">
        <f t="shared" si="0"/>
        <v>2</v>
      </c>
      <c r="F39" s="358">
        <f t="shared" si="1"/>
        <v>2</v>
      </c>
      <c r="G39" s="359">
        <f t="shared" si="2"/>
        <v>0</v>
      </c>
      <c r="H39" s="347"/>
      <c r="I39" s="348"/>
      <c r="J39" s="349"/>
      <c r="K39" s="350"/>
      <c r="L39" s="360"/>
      <c r="M39" s="361"/>
      <c r="N39" s="360">
        <f t="shared" si="3"/>
        <v>2</v>
      </c>
      <c r="O39" s="362">
        <f t="shared" si="4"/>
        <v>0</v>
      </c>
      <c r="P39" s="363">
        <f t="shared" si="5"/>
        <v>0</v>
      </c>
      <c r="Q39" s="351"/>
      <c r="R39" s="352"/>
      <c r="S39" s="353"/>
      <c r="T39" s="354"/>
      <c r="U39" s="353"/>
      <c r="V39" s="568"/>
      <c r="W39" s="364"/>
      <c r="X39" s="353"/>
      <c r="Y39" s="352"/>
      <c r="Z39" s="353"/>
      <c r="AA39" s="354"/>
      <c r="AB39" s="352"/>
      <c r="AC39" s="352"/>
      <c r="AD39" s="352"/>
      <c r="AE39" s="353"/>
      <c r="AF39" s="355"/>
      <c r="AG39" s="352"/>
      <c r="AH39" s="353"/>
      <c r="AI39" s="353">
        <v>2</v>
      </c>
      <c r="AJ39" s="352"/>
      <c r="AK39" s="354"/>
      <c r="AL39" s="366"/>
      <c r="AM39" s="352"/>
      <c r="AN39" s="353"/>
      <c r="AO39" s="354"/>
      <c r="AP39" s="353"/>
      <c r="AQ39" s="572"/>
      <c r="AR39" s="356"/>
    </row>
    <row r="40" spans="1:44">
      <c r="A40" s="547"/>
      <c r="B40" s="16" t="s">
        <v>580</v>
      </c>
      <c r="C40" s="16" t="s">
        <v>398</v>
      </c>
      <c r="D40" s="548" t="s">
        <v>129</v>
      </c>
      <c r="E40" s="549">
        <f t="shared" si="0"/>
        <v>2</v>
      </c>
      <c r="F40" s="550">
        <f t="shared" si="1"/>
        <v>2</v>
      </c>
      <c r="G40" s="359">
        <f t="shared" si="2"/>
        <v>0</v>
      </c>
      <c r="H40" s="523"/>
      <c r="I40" s="551"/>
      <c r="J40" s="552"/>
      <c r="K40" s="553"/>
      <c r="L40" s="554"/>
      <c r="M40" s="555"/>
      <c r="N40" s="554">
        <f t="shared" si="3"/>
        <v>2</v>
      </c>
      <c r="O40" s="556">
        <f t="shared" si="4"/>
        <v>0</v>
      </c>
      <c r="P40" s="557">
        <f t="shared" si="5"/>
        <v>0</v>
      </c>
      <c r="Q40" s="558"/>
      <c r="R40" s="540"/>
      <c r="S40" s="546"/>
      <c r="T40" s="541"/>
      <c r="U40" s="546"/>
      <c r="V40" s="559"/>
      <c r="W40" s="560"/>
      <c r="X40" s="546"/>
      <c r="Y40" s="540"/>
      <c r="Z40" s="546"/>
      <c r="AA40" s="541"/>
      <c r="AB40" s="540"/>
      <c r="AC40" s="540"/>
      <c r="AD40" s="540"/>
      <c r="AE40" s="546"/>
      <c r="AF40" s="542"/>
      <c r="AG40" s="540"/>
      <c r="AH40" s="546"/>
      <c r="AI40" s="546"/>
      <c r="AJ40" s="540">
        <v>2</v>
      </c>
      <c r="AK40" s="541"/>
      <c r="AL40" s="561"/>
      <c r="AM40" s="540"/>
      <c r="AN40" s="546"/>
      <c r="AO40" s="541"/>
      <c r="AP40" s="546"/>
      <c r="AQ40" s="562"/>
      <c r="AR40" s="537"/>
    </row>
    <row r="41" spans="1:44">
      <c r="A41" s="341"/>
      <c r="B41" s="16" t="s">
        <v>542</v>
      </c>
      <c r="C41" s="16" t="s">
        <v>663</v>
      </c>
      <c r="D41" s="262"/>
      <c r="E41" s="357">
        <f t="shared" si="0"/>
        <v>2</v>
      </c>
      <c r="F41" s="566">
        <f t="shared" si="1"/>
        <v>2</v>
      </c>
      <c r="G41" s="359">
        <f t="shared" si="2"/>
        <v>0</v>
      </c>
      <c r="H41" s="347"/>
      <c r="I41" s="348"/>
      <c r="J41" s="349"/>
      <c r="K41" s="350"/>
      <c r="L41" s="360"/>
      <c r="M41" s="361"/>
      <c r="N41" s="360">
        <f t="shared" si="3"/>
        <v>2</v>
      </c>
      <c r="O41" s="362">
        <f t="shared" si="4"/>
        <v>0</v>
      </c>
      <c r="P41" s="363">
        <f t="shared" si="5"/>
        <v>0</v>
      </c>
      <c r="Q41" s="351"/>
      <c r="R41" s="352"/>
      <c r="S41" s="353"/>
      <c r="T41" s="354"/>
      <c r="U41" s="353"/>
      <c r="V41" s="568"/>
      <c r="W41" s="364"/>
      <c r="X41" s="353"/>
      <c r="Y41" s="352"/>
      <c r="Z41" s="353"/>
      <c r="AA41" s="354"/>
      <c r="AB41" s="352"/>
      <c r="AC41" s="352"/>
      <c r="AD41" s="352"/>
      <c r="AE41" s="353"/>
      <c r="AF41" s="355"/>
      <c r="AG41" s="352"/>
      <c r="AH41" s="353"/>
      <c r="AI41" s="353"/>
      <c r="AJ41" s="352"/>
      <c r="AK41" s="354"/>
      <c r="AL41" s="366"/>
      <c r="AM41" s="352"/>
      <c r="AN41" s="353"/>
      <c r="AO41" s="354"/>
      <c r="AP41" s="353">
        <v>2</v>
      </c>
      <c r="AQ41" s="572"/>
      <c r="AR41" s="356"/>
    </row>
    <row r="42" spans="1:44">
      <c r="A42" s="60"/>
      <c r="B42" s="16" t="s">
        <v>544</v>
      </c>
      <c r="C42" s="16" t="s">
        <v>545</v>
      </c>
      <c r="D42" s="262" t="s">
        <v>16</v>
      </c>
      <c r="E42" s="304">
        <f t="shared" si="0"/>
        <v>1</v>
      </c>
      <c r="F42" s="368">
        <f t="shared" si="1"/>
        <v>1</v>
      </c>
      <c r="G42" s="359">
        <f t="shared" si="2"/>
        <v>0</v>
      </c>
      <c r="H42" s="20"/>
      <c r="I42" s="17">
        <v>0</v>
      </c>
      <c r="J42" s="272">
        <v>0</v>
      </c>
      <c r="K42" s="276"/>
      <c r="L42" s="374">
        <v>0</v>
      </c>
      <c r="M42" s="376">
        <v>0</v>
      </c>
      <c r="N42" s="374">
        <f t="shared" si="3"/>
        <v>1</v>
      </c>
      <c r="O42" s="379">
        <f t="shared" si="4"/>
        <v>0</v>
      </c>
      <c r="P42" s="381">
        <f t="shared" si="5"/>
        <v>0</v>
      </c>
      <c r="Q42" s="192"/>
      <c r="R42" s="58"/>
      <c r="S42" s="59"/>
      <c r="T42" s="107"/>
      <c r="U42" s="59"/>
      <c r="V42" s="623"/>
      <c r="W42" s="386"/>
      <c r="X42" s="59"/>
      <c r="Y42" s="58"/>
      <c r="Z42" s="59"/>
      <c r="AA42" s="107"/>
      <c r="AB42" s="58"/>
      <c r="AC42" s="58"/>
      <c r="AD42" s="58"/>
      <c r="AE42" s="59"/>
      <c r="AF42" s="3"/>
      <c r="AG42" s="58"/>
      <c r="AH42" s="59">
        <v>1</v>
      </c>
      <c r="AI42" s="59"/>
      <c r="AJ42" s="58"/>
      <c r="AK42" s="107"/>
      <c r="AL42" s="388"/>
      <c r="AM42" s="58"/>
      <c r="AN42" s="59"/>
      <c r="AO42" s="107"/>
      <c r="AP42" s="59"/>
      <c r="AQ42" s="642"/>
      <c r="AR42" s="317"/>
    </row>
    <row r="43" spans="1:44">
      <c r="A43" s="21"/>
      <c r="B43" s="3" t="s">
        <v>604</v>
      </c>
      <c r="C43" s="3" t="s">
        <v>455</v>
      </c>
      <c r="D43" s="261" t="s">
        <v>60</v>
      </c>
      <c r="E43" s="304">
        <f t="shared" si="0"/>
        <v>0</v>
      </c>
      <c r="F43" s="368"/>
      <c r="G43" s="346">
        <f t="shared" si="2"/>
        <v>0</v>
      </c>
      <c r="H43" s="20">
        <v>0</v>
      </c>
      <c r="I43" s="17">
        <v>0</v>
      </c>
      <c r="J43" s="272">
        <v>0</v>
      </c>
      <c r="K43" s="276">
        <v>0</v>
      </c>
      <c r="L43" s="374">
        <v>0</v>
      </c>
      <c r="M43" s="376">
        <v>0</v>
      </c>
      <c r="N43" s="374"/>
      <c r="O43" s="379">
        <f t="shared" si="4"/>
        <v>0</v>
      </c>
      <c r="P43" s="381">
        <f t="shared" si="5"/>
        <v>0</v>
      </c>
      <c r="Q43" s="192"/>
      <c r="R43" s="58"/>
      <c r="S43" s="59"/>
      <c r="T43" s="107"/>
      <c r="U43" s="59"/>
      <c r="V43" s="654"/>
      <c r="W43" s="655"/>
      <c r="X43" s="59"/>
      <c r="Y43" s="58"/>
      <c r="Z43" s="59"/>
      <c r="AA43" s="107"/>
      <c r="AB43" s="58"/>
      <c r="AC43" s="58"/>
      <c r="AD43" s="58"/>
      <c r="AE43" s="59"/>
      <c r="AF43" s="3"/>
      <c r="AG43" s="58"/>
      <c r="AH43" s="59"/>
      <c r="AI43" s="59"/>
      <c r="AJ43" s="58"/>
      <c r="AK43" s="107"/>
      <c r="AL43" s="656">
        <v>4</v>
      </c>
      <c r="AM43" s="58"/>
      <c r="AN43" s="59"/>
      <c r="AO43" s="107"/>
      <c r="AP43" s="59"/>
      <c r="AQ43" s="658"/>
      <c r="AR43" s="390"/>
    </row>
    <row r="44" spans="1:44">
      <c r="A44" s="643"/>
      <c r="B44" s="521"/>
      <c r="C44" s="521"/>
      <c r="D44" s="548"/>
      <c r="E44" s="549">
        <f t="shared" si="0"/>
        <v>0</v>
      </c>
      <c r="F44" s="550">
        <f>SUM(G44,H44,I44,J44,L44,N44)</f>
        <v>0</v>
      </c>
      <c r="G44" s="346">
        <f t="shared" si="2"/>
        <v>0</v>
      </c>
      <c r="H44" s="523"/>
      <c r="I44" s="551"/>
      <c r="J44" s="552"/>
      <c r="K44" s="553"/>
      <c r="L44" s="554"/>
      <c r="M44" s="555"/>
      <c r="N44" s="554">
        <f>SUM(Q44,S44,U44,V44,X44,Z44,AC44,AE44,AF44,AH44,AI44,AJ44,AL44,AN44,AP44)</f>
        <v>0</v>
      </c>
      <c r="O44" s="556">
        <f t="shared" si="4"/>
        <v>0</v>
      </c>
      <c r="P44" s="557">
        <f t="shared" si="5"/>
        <v>0</v>
      </c>
      <c r="Q44" s="558"/>
      <c r="R44" s="540"/>
      <c r="S44" s="546"/>
      <c r="T44" s="541"/>
      <c r="U44" s="546"/>
      <c r="V44" s="644"/>
      <c r="W44" s="645"/>
      <c r="X44" s="546"/>
      <c r="Y44" s="540"/>
      <c r="Z44" s="546"/>
      <c r="AA44" s="541"/>
      <c r="AB44" s="540"/>
      <c r="AC44" s="540"/>
      <c r="AD44" s="540"/>
      <c r="AE44" s="546"/>
      <c r="AF44" s="542"/>
      <c r="AG44" s="540"/>
      <c r="AH44" s="546"/>
      <c r="AI44" s="546"/>
      <c r="AJ44" s="540"/>
      <c r="AK44" s="541"/>
      <c r="AL44" s="646"/>
      <c r="AM44" s="540"/>
      <c r="AN44" s="546"/>
      <c r="AO44" s="541"/>
      <c r="AP44" s="546"/>
      <c r="AQ44" s="647"/>
      <c r="AR44" s="537"/>
    </row>
    <row r="45" spans="1:44">
      <c r="A45" s="604"/>
      <c r="B45" s="521"/>
      <c r="C45" s="521"/>
      <c r="D45" s="548"/>
      <c r="E45" s="549">
        <f t="shared" si="0"/>
        <v>0</v>
      </c>
      <c r="F45" s="550">
        <f>SUM(G45,H45,I45,J45,L45,N45)</f>
        <v>0</v>
      </c>
      <c r="G45" s="359">
        <f t="shared" si="2"/>
        <v>0</v>
      </c>
      <c r="H45" s="523"/>
      <c r="I45" s="551"/>
      <c r="J45" s="552"/>
      <c r="K45" s="553"/>
      <c r="L45" s="554"/>
      <c r="M45" s="555"/>
      <c r="N45" s="554">
        <f>SUM(Q45,S45,U45,V45,X45,Z45,AC45,AE45,AF45,AH45,AI45,AJ45,AL45,AN45,AP45)</f>
        <v>0</v>
      </c>
      <c r="O45" s="556">
        <f t="shared" si="4"/>
        <v>0</v>
      </c>
      <c r="P45" s="557">
        <f t="shared" si="5"/>
        <v>0</v>
      </c>
      <c r="Q45" s="558"/>
      <c r="R45" s="540"/>
      <c r="S45" s="546"/>
      <c r="T45" s="541"/>
      <c r="U45" s="546"/>
      <c r="V45" s="559"/>
      <c r="W45" s="560"/>
      <c r="X45" s="546"/>
      <c r="Y45" s="540"/>
      <c r="Z45" s="546"/>
      <c r="AA45" s="541"/>
      <c r="AB45" s="540"/>
      <c r="AC45" s="540"/>
      <c r="AD45" s="540"/>
      <c r="AE45" s="546"/>
      <c r="AF45" s="542"/>
      <c r="AG45" s="540"/>
      <c r="AH45" s="546"/>
      <c r="AI45" s="546"/>
      <c r="AJ45" s="540"/>
      <c r="AK45" s="541"/>
      <c r="AL45" s="561"/>
      <c r="AM45" s="540"/>
      <c r="AN45" s="546"/>
      <c r="AO45" s="541"/>
      <c r="AP45" s="546"/>
      <c r="AQ45" s="562"/>
      <c r="AR45" s="537"/>
    </row>
    <row r="46" spans="1:44">
      <c r="I46" s="49"/>
      <c r="J46" s="49"/>
    </row>
    <row r="47" spans="1:44">
      <c r="I47" s="49"/>
      <c r="J47" s="49"/>
    </row>
    <row r="48" spans="1:44">
      <c r="I48" s="49"/>
      <c r="J48" s="49"/>
    </row>
    <row r="49" spans="9:10">
      <c r="I49" s="49"/>
      <c r="J49" s="49"/>
    </row>
    <row r="50" spans="9:10">
      <c r="I50" s="49"/>
      <c r="J50" s="49"/>
    </row>
    <row r="51" spans="9:10">
      <c r="I51" s="49"/>
      <c r="J51" s="49"/>
    </row>
    <row r="52" spans="9:10">
      <c r="I52" s="49"/>
      <c r="J52" s="49"/>
    </row>
    <row r="53" spans="9:10">
      <c r="I53" s="49"/>
      <c r="J53" s="49"/>
    </row>
    <row r="54" spans="9:10">
      <c r="I54" s="49"/>
      <c r="J54" s="49"/>
    </row>
    <row r="55" spans="9:10">
      <c r="I55" s="49"/>
      <c r="J55" s="49"/>
    </row>
    <row r="56" spans="9:10">
      <c r="I56" s="49"/>
      <c r="J56" s="49"/>
    </row>
    <row r="57" spans="9:10">
      <c r="I57" s="49"/>
      <c r="J57" s="49"/>
    </row>
    <row r="58" spans="9:10">
      <c r="I58" s="49"/>
      <c r="J58" s="49"/>
    </row>
    <row r="59" spans="9:10">
      <c r="I59" s="49"/>
      <c r="J59" s="49"/>
    </row>
    <row r="60" spans="9:10">
      <c r="I60" s="49"/>
      <c r="J60" s="49"/>
    </row>
    <row r="61" spans="9:10">
      <c r="I61" s="49"/>
      <c r="J61" s="49"/>
    </row>
    <row r="62" spans="9:10">
      <c r="I62" s="49"/>
      <c r="J62" s="49"/>
    </row>
    <row r="63" spans="9:10">
      <c r="I63" s="49"/>
      <c r="J63" s="49"/>
    </row>
    <row r="64" spans="9:10">
      <c r="I64" s="49"/>
      <c r="J64" s="49"/>
    </row>
    <row r="65" spans="9:10">
      <c r="I65" s="49"/>
      <c r="J65" s="49"/>
    </row>
    <row r="66" spans="9:10">
      <c r="I66" s="49"/>
      <c r="J66" s="49"/>
    </row>
    <row r="67" spans="9:10">
      <c r="I67" s="49"/>
      <c r="J67" s="49"/>
    </row>
    <row r="68" spans="9:10">
      <c r="I68" s="49"/>
      <c r="J68" s="49"/>
    </row>
    <row r="69" spans="9:10">
      <c r="I69" s="49"/>
      <c r="J69" s="49"/>
    </row>
    <row r="70" spans="9:10">
      <c r="I70" s="49"/>
      <c r="J70" s="49"/>
    </row>
    <row r="71" spans="9:10">
      <c r="I71" s="49"/>
      <c r="J71" s="49"/>
    </row>
    <row r="72" spans="9:10">
      <c r="I72" s="49"/>
      <c r="J72" s="49"/>
    </row>
    <row r="73" spans="9:10">
      <c r="I73" s="49"/>
      <c r="J73" s="49"/>
    </row>
    <row r="74" spans="9:10">
      <c r="I74" s="49"/>
      <c r="J74" s="49"/>
    </row>
    <row r="75" spans="9:10">
      <c r="I75" s="49"/>
      <c r="J75" s="49"/>
    </row>
    <row r="76" spans="9:10">
      <c r="I76" s="49"/>
      <c r="J76" s="49"/>
    </row>
    <row r="77" spans="9:10">
      <c r="I77" s="49"/>
      <c r="J77" s="49"/>
    </row>
    <row r="78" spans="9:10">
      <c r="I78" s="49"/>
      <c r="J78" s="49"/>
    </row>
    <row r="79" spans="9:10">
      <c r="I79" s="49"/>
      <c r="J79" s="49"/>
    </row>
    <row r="80" spans="9:10">
      <c r="I80" s="49"/>
      <c r="J80" s="49"/>
    </row>
    <row r="81" spans="9:10">
      <c r="I81" s="49"/>
      <c r="J81" s="49"/>
    </row>
    <row r="82" spans="9:10">
      <c r="I82" s="49"/>
      <c r="J82" s="49"/>
    </row>
    <row r="83" spans="9:10">
      <c r="I83" s="49"/>
      <c r="J83" s="49"/>
    </row>
    <row r="84" spans="9:10">
      <c r="I84" s="49"/>
      <c r="J84" s="49"/>
    </row>
    <row r="85" spans="9:10">
      <c r="I85" s="49"/>
      <c r="J85" s="49"/>
    </row>
    <row r="86" spans="9:10">
      <c r="I86" s="49"/>
      <c r="J86" s="49"/>
    </row>
    <row r="87" spans="9:10">
      <c r="I87" s="49"/>
      <c r="J87" s="49"/>
    </row>
    <row r="88" spans="9:10">
      <c r="I88" s="49"/>
      <c r="J88" s="49"/>
    </row>
    <row r="89" spans="9:10">
      <c r="I89" s="49"/>
      <c r="J89" s="49"/>
    </row>
    <row r="90" spans="9:10">
      <c r="I90" s="49"/>
      <c r="J90" s="49"/>
    </row>
    <row r="91" spans="9:10">
      <c r="I91" s="49"/>
      <c r="J91" s="49"/>
    </row>
    <row r="92" spans="9:10">
      <c r="I92" s="49"/>
      <c r="J92" s="49"/>
    </row>
    <row r="93" spans="9:10">
      <c r="I93" s="49"/>
      <c r="J93" s="49"/>
    </row>
    <row r="94" spans="9:10">
      <c r="I94" s="49"/>
      <c r="J94" s="49"/>
    </row>
    <row r="95" spans="9:10">
      <c r="I95" s="49"/>
      <c r="J95" s="49"/>
    </row>
    <row r="96" spans="9:10">
      <c r="I96" s="49"/>
      <c r="J96" s="49"/>
    </row>
    <row r="97" spans="9:10">
      <c r="I97" s="49"/>
      <c r="J97" s="49"/>
    </row>
    <row r="98" spans="9:10">
      <c r="I98" s="49"/>
      <c r="J98" s="49"/>
    </row>
    <row r="99" spans="9:10">
      <c r="I99" s="49"/>
      <c r="J99" s="49"/>
    </row>
    <row r="100" spans="9:10">
      <c r="I100" s="49"/>
      <c r="J100" s="49"/>
    </row>
    <row r="101" spans="9:10">
      <c r="I101" s="49"/>
      <c r="J101" s="49"/>
    </row>
    <row r="102" spans="9:10">
      <c r="I102" s="49"/>
      <c r="J102" s="49"/>
    </row>
    <row r="103" spans="9:10">
      <c r="I103" s="49"/>
      <c r="J103" s="49"/>
    </row>
    <row r="104" spans="9:10">
      <c r="I104" s="49"/>
      <c r="J104" s="49"/>
    </row>
    <row r="105" spans="9:10">
      <c r="I105" s="49"/>
      <c r="J105" s="49"/>
    </row>
    <row r="106" spans="9:10">
      <c r="I106" s="49"/>
      <c r="J106" s="49"/>
    </row>
    <row r="107" spans="9:10">
      <c r="I107" s="49"/>
      <c r="J107" s="49"/>
    </row>
    <row r="108" spans="9:10">
      <c r="I108" s="49"/>
      <c r="J108" s="49"/>
    </row>
    <row r="109" spans="9:10">
      <c r="I109" s="49"/>
      <c r="J109" s="49"/>
    </row>
    <row r="110" spans="9:10">
      <c r="I110" s="49"/>
      <c r="J110" s="49"/>
    </row>
    <row r="111" spans="9:10">
      <c r="I111" s="49"/>
      <c r="J111" s="49"/>
    </row>
    <row r="112" spans="9:10">
      <c r="I112" s="49"/>
      <c r="J112" s="49"/>
    </row>
    <row r="113" spans="9:10">
      <c r="I113" s="49"/>
      <c r="J113" s="49"/>
    </row>
    <row r="114" spans="9:10">
      <c r="I114" s="49"/>
      <c r="J114" s="49"/>
    </row>
    <row r="115" spans="9:10">
      <c r="I115" s="49"/>
      <c r="J115" s="49"/>
    </row>
    <row r="116" spans="9:10">
      <c r="I116" s="49"/>
      <c r="J116" s="49"/>
    </row>
    <row r="117" spans="9:10">
      <c r="I117" s="49"/>
      <c r="J117" s="49"/>
    </row>
    <row r="118" spans="9:10">
      <c r="I118" s="49"/>
      <c r="J118" s="49"/>
    </row>
    <row r="119" spans="9:10">
      <c r="I119" s="49"/>
      <c r="J119" s="49"/>
    </row>
    <row r="120" spans="9:10">
      <c r="I120" s="49"/>
      <c r="J120" s="49"/>
    </row>
    <row r="121" spans="9:10">
      <c r="I121" s="49"/>
      <c r="J121" s="49"/>
    </row>
    <row r="122" spans="9:10">
      <c r="I122" s="49"/>
      <c r="J122" s="49"/>
    </row>
    <row r="123" spans="9:10">
      <c r="I123" s="49"/>
      <c r="J123" s="49"/>
    </row>
    <row r="124" spans="9:10">
      <c r="I124" s="49"/>
      <c r="J124" s="49"/>
    </row>
    <row r="125" spans="9:10">
      <c r="I125" s="49"/>
      <c r="J125" s="49"/>
    </row>
    <row r="126" spans="9:10">
      <c r="I126" s="49"/>
      <c r="J126" s="49"/>
    </row>
    <row r="127" spans="9:10">
      <c r="I127" s="49"/>
      <c r="J127" s="49"/>
    </row>
    <row r="128" spans="9:10">
      <c r="I128" s="49"/>
      <c r="J128" s="49"/>
    </row>
    <row r="129" spans="9:10">
      <c r="I129" s="49"/>
      <c r="J129" s="49"/>
    </row>
    <row r="130" spans="9:10">
      <c r="I130" s="49"/>
      <c r="J130" s="49"/>
    </row>
    <row r="131" spans="9:10">
      <c r="I131" s="49"/>
      <c r="J131" s="49"/>
    </row>
    <row r="132" spans="9:10">
      <c r="I132" s="49"/>
      <c r="J132" s="49"/>
    </row>
    <row r="133" spans="9:10">
      <c r="I133" s="49"/>
      <c r="J133" s="49"/>
    </row>
    <row r="134" spans="9:10">
      <c r="I134" s="49"/>
      <c r="J134" s="49"/>
    </row>
    <row r="135" spans="9:10">
      <c r="I135" s="49"/>
      <c r="J135" s="49"/>
    </row>
    <row r="136" spans="9:10">
      <c r="I136" s="49"/>
      <c r="J136" s="49"/>
    </row>
    <row r="137" spans="9:10">
      <c r="I137" s="49"/>
      <c r="J137" s="49"/>
    </row>
    <row r="138" spans="9:10">
      <c r="I138" s="49"/>
      <c r="J138" s="49"/>
    </row>
    <row r="139" spans="9:10">
      <c r="I139" s="49"/>
      <c r="J139" s="49"/>
    </row>
    <row r="140" spans="9:10">
      <c r="I140" s="49"/>
      <c r="J140" s="49"/>
    </row>
    <row r="141" spans="9:10">
      <c r="I141" s="49"/>
      <c r="J141" s="49"/>
    </row>
    <row r="142" spans="9:10">
      <c r="I142" s="49"/>
      <c r="J142" s="49"/>
    </row>
    <row r="143" spans="9:10">
      <c r="I143" s="49"/>
      <c r="J143" s="49"/>
    </row>
    <row r="144" spans="9:10">
      <c r="I144" s="49"/>
      <c r="J144" s="49"/>
    </row>
    <row r="145" spans="9:10">
      <c r="I145" s="49"/>
      <c r="J145" s="49"/>
    </row>
    <row r="146" spans="9:10">
      <c r="I146" s="49"/>
      <c r="J146" s="49"/>
    </row>
    <row r="147" spans="9:10">
      <c r="I147" s="49"/>
      <c r="J147" s="49"/>
    </row>
    <row r="148" spans="9:10">
      <c r="I148" s="49"/>
      <c r="J148" s="49"/>
    </row>
    <row r="149" spans="9:10">
      <c r="I149" s="49"/>
      <c r="J149" s="49"/>
    </row>
    <row r="150" spans="9:10">
      <c r="I150" s="49"/>
      <c r="J150" s="49"/>
    </row>
    <row r="151" spans="9:10">
      <c r="I151" s="49"/>
      <c r="J151" s="49"/>
    </row>
    <row r="152" spans="9:10">
      <c r="I152" s="49"/>
      <c r="J152" s="49"/>
    </row>
    <row r="153" spans="9:10">
      <c r="I153" s="49"/>
      <c r="J153" s="49"/>
    </row>
    <row r="154" spans="9:10">
      <c r="I154" s="49"/>
      <c r="J154" s="49"/>
    </row>
    <row r="155" spans="9:10">
      <c r="I155" s="49"/>
      <c r="J155" s="49"/>
    </row>
    <row r="156" spans="9:10">
      <c r="I156" s="49"/>
      <c r="J156" s="49"/>
    </row>
    <row r="157" spans="9:10">
      <c r="I157" s="49"/>
      <c r="J157" s="49"/>
    </row>
    <row r="158" spans="9:10">
      <c r="I158" s="49"/>
      <c r="J158" s="49"/>
    </row>
    <row r="159" spans="9:10">
      <c r="I159" s="49"/>
      <c r="J159" s="49"/>
    </row>
    <row r="160" spans="9:10">
      <c r="I160" s="49"/>
      <c r="J160" s="49"/>
    </row>
    <row r="161" spans="9:10">
      <c r="I161" s="49"/>
      <c r="J161" s="49"/>
    </row>
    <row r="162" spans="9:10">
      <c r="I162" s="49"/>
      <c r="J162" s="49"/>
    </row>
    <row r="163" spans="9:10">
      <c r="I163" s="49"/>
      <c r="J163" s="49"/>
    </row>
    <row r="164" spans="9:10">
      <c r="I164" s="49"/>
      <c r="J164" s="49"/>
    </row>
    <row r="165" spans="9:10">
      <c r="I165" s="49"/>
      <c r="J165" s="49"/>
    </row>
    <row r="166" spans="9:10">
      <c r="I166" s="49"/>
      <c r="J166" s="49"/>
    </row>
    <row r="167" spans="9:10">
      <c r="I167" s="49"/>
      <c r="J167" s="49"/>
    </row>
    <row r="168" spans="9:10">
      <c r="I168" s="49"/>
      <c r="J168" s="49"/>
    </row>
    <row r="169" spans="9:10">
      <c r="I169" s="49"/>
      <c r="J169" s="49"/>
    </row>
    <row r="170" spans="9:10">
      <c r="I170" s="49"/>
      <c r="J170" s="49"/>
    </row>
    <row r="171" spans="9:10">
      <c r="I171" s="49"/>
      <c r="J171" s="49"/>
    </row>
    <row r="172" spans="9:10">
      <c r="I172" s="49"/>
      <c r="J172" s="49"/>
    </row>
    <row r="173" spans="9:10">
      <c r="I173" s="49"/>
      <c r="J173" s="49"/>
    </row>
    <row r="174" spans="9:10">
      <c r="I174" s="49"/>
      <c r="J174" s="49"/>
    </row>
    <row r="175" spans="9:10">
      <c r="I175" s="49"/>
      <c r="J175" s="49"/>
    </row>
    <row r="176" spans="9:10">
      <c r="I176" s="49"/>
      <c r="J176" s="49"/>
    </row>
    <row r="177" spans="9:10">
      <c r="I177" s="49"/>
      <c r="J177" s="49"/>
    </row>
    <row r="178" spans="9:10">
      <c r="I178" s="49"/>
      <c r="J178" s="49"/>
    </row>
    <row r="179" spans="9:10">
      <c r="I179" s="49"/>
      <c r="J179" s="49"/>
    </row>
    <row r="180" spans="9:10">
      <c r="I180" s="49"/>
      <c r="J180" s="49"/>
    </row>
    <row r="181" spans="9:10">
      <c r="I181" s="49"/>
      <c r="J181" s="49"/>
    </row>
    <row r="182" spans="9:10">
      <c r="I182" s="49"/>
      <c r="J182" s="49"/>
    </row>
    <row r="183" spans="9:10">
      <c r="I183" s="49"/>
      <c r="J183" s="49"/>
    </row>
    <row r="184" spans="9:10">
      <c r="I184" s="49"/>
      <c r="J184" s="49"/>
    </row>
    <row r="185" spans="9:10">
      <c r="I185" s="49"/>
      <c r="J185" s="49"/>
    </row>
    <row r="186" spans="9:10">
      <c r="I186" s="49"/>
      <c r="J186" s="49"/>
    </row>
    <row r="187" spans="9:10">
      <c r="I187" s="49"/>
      <c r="J187" s="49"/>
    </row>
    <row r="188" spans="9:10">
      <c r="I188" s="49"/>
      <c r="J188" s="49"/>
    </row>
    <row r="189" spans="9:10">
      <c r="I189" s="49"/>
      <c r="J189" s="49"/>
    </row>
    <row r="190" spans="9:10">
      <c r="I190" s="49"/>
      <c r="J190" s="49"/>
    </row>
    <row r="191" spans="9:10">
      <c r="I191" s="49"/>
      <c r="J191" s="49"/>
    </row>
    <row r="192" spans="9:10">
      <c r="I192" s="49"/>
      <c r="J192" s="49"/>
    </row>
    <row r="193" spans="9:10">
      <c r="I193" s="49"/>
      <c r="J193" s="49"/>
    </row>
    <row r="194" spans="9:10">
      <c r="I194" s="49"/>
      <c r="J194" s="49"/>
    </row>
    <row r="195" spans="9:10">
      <c r="I195" s="49"/>
      <c r="J195" s="49"/>
    </row>
    <row r="196" spans="9:10">
      <c r="I196" s="49"/>
      <c r="J196" s="49"/>
    </row>
    <row r="197" spans="9:10">
      <c r="I197" s="49"/>
      <c r="J197" s="49"/>
    </row>
    <row r="198" spans="9:10">
      <c r="I198" s="49"/>
      <c r="J198" s="49"/>
    </row>
    <row r="199" spans="9:10">
      <c r="I199" s="49"/>
      <c r="J199" s="49"/>
    </row>
    <row r="200" spans="9:10">
      <c r="I200" s="49"/>
      <c r="J200" s="49"/>
    </row>
    <row r="201" spans="9:10">
      <c r="I201" s="49"/>
      <c r="J201" s="49"/>
    </row>
    <row r="202" spans="9:10">
      <c r="I202" s="49"/>
      <c r="J202" s="49"/>
    </row>
    <row r="203" spans="9:10">
      <c r="I203" s="49"/>
      <c r="J203" s="49"/>
    </row>
    <row r="204" spans="9:10">
      <c r="I204" s="49"/>
      <c r="J204" s="49"/>
    </row>
    <row r="205" spans="9:10">
      <c r="I205" s="49"/>
      <c r="J205" s="49"/>
    </row>
    <row r="206" spans="9:10">
      <c r="I206" s="49"/>
      <c r="J206" s="49"/>
    </row>
    <row r="207" spans="9:10">
      <c r="I207" s="49"/>
      <c r="J207" s="49"/>
    </row>
    <row r="208" spans="9:10">
      <c r="I208" s="49"/>
      <c r="J208" s="49"/>
    </row>
    <row r="209" spans="9:10">
      <c r="I209" s="49"/>
      <c r="J209" s="49"/>
    </row>
    <row r="210" spans="9:10">
      <c r="I210" s="49"/>
      <c r="J210" s="49"/>
    </row>
    <row r="211" spans="9:10">
      <c r="I211" s="49"/>
      <c r="J211" s="49"/>
    </row>
    <row r="212" spans="9:10">
      <c r="I212" s="49"/>
      <c r="J212" s="49"/>
    </row>
    <row r="213" spans="9:10">
      <c r="I213" s="49"/>
      <c r="J213" s="49"/>
    </row>
    <row r="214" spans="9:10">
      <c r="I214" s="49"/>
      <c r="J214" s="49"/>
    </row>
    <row r="215" spans="9:10">
      <c r="I215" s="49"/>
      <c r="J215" s="49"/>
    </row>
    <row r="216" spans="9:10">
      <c r="I216" s="49"/>
      <c r="J216" s="49"/>
    </row>
    <row r="217" spans="9:10">
      <c r="I217" s="49"/>
      <c r="J217" s="49"/>
    </row>
    <row r="218" spans="9:10">
      <c r="I218" s="49"/>
      <c r="J218" s="49"/>
    </row>
    <row r="219" spans="9:10">
      <c r="I219" s="49"/>
      <c r="J219" s="49"/>
    </row>
    <row r="220" spans="9:10">
      <c r="I220" s="49"/>
      <c r="J220" s="49"/>
    </row>
    <row r="221" spans="9:10">
      <c r="I221" s="49"/>
      <c r="J221" s="49"/>
    </row>
    <row r="222" spans="9:10">
      <c r="I222" s="49"/>
      <c r="J222" s="49"/>
    </row>
    <row r="223" spans="9:10">
      <c r="I223" s="49"/>
      <c r="J223" s="49"/>
    </row>
    <row r="224" spans="9:10">
      <c r="I224" s="49"/>
      <c r="J224" s="49"/>
    </row>
    <row r="225" spans="9:10">
      <c r="I225" s="49"/>
      <c r="J225" s="49"/>
    </row>
    <row r="226" spans="9:10">
      <c r="I226" s="49"/>
      <c r="J226" s="49"/>
    </row>
    <row r="227" spans="9:10">
      <c r="I227" s="49"/>
      <c r="J227" s="49"/>
    </row>
    <row r="228" spans="9:10">
      <c r="I228" s="49"/>
      <c r="J228" s="49"/>
    </row>
    <row r="229" spans="9:10">
      <c r="I229" s="49"/>
      <c r="J229" s="49"/>
    </row>
    <row r="230" spans="9:10">
      <c r="I230" s="49"/>
      <c r="J230" s="49"/>
    </row>
    <row r="231" spans="9:10">
      <c r="I231" s="49"/>
      <c r="J231" s="49"/>
    </row>
    <row r="232" spans="9:10">
      <c r="I232" s="49"/>
      <c r="J232" s="49"/>
    </row>
    <row r="233" spans="9:10">
      <c r="I233" s="49"/>
      <c r="J233" s="49"/>
    </row>
    <row r="234" spans="9:10">
      <c r="I234" s="49"/>
      <c r="J234" s="49"/>
    </row>
    <row r="235" spans="9:10">
      <c r="I235" s="49"/>
      <c r="J235" s="49"/>
    </row>
    <row r="236" spans="9:10">
      <c r="I236" s="49"/>
      <c r="J236" s="49"/>
    </row>
    <row r="237" spans="9:10">
      <c r="I237" s="49"/>
      <c r="J237" s="49"/>
    </row>
    <row r="238" spans="9:10">
      <c r="I238" s="49"/>
      <c r="J238" s="49"/>
    </row>
    <row r="239" spans="9:10">
      <c r="I239" s="49"/>
      <c r="J239" s="49"/>
    </row>
    <row r="240" spans="9:10">
      <c r="I240" s="49"/>
      <c r="J240" s="49"/>
    </row>
    <row r="241" spans="9:10">
      <c r="I241" s="49"/>
      <c r="J241" s="49"/>
    </row>
    <row r="242" spans="9:10">
      <c r="I242" s="49"/>
      <c r="J242" s="49"/>
    </row>
    <row r="243" spans="9:10">
      <c r="I243" s="49"/>
      <c r="J243" s="49"/>
    </row>
    <row r="244" spans="9:10">
      <c r="I244" s="49"/>
      <c r="J244" s="49"/>
    </row>
    <row r="245" spans="9:10">
      <c r="I245" s="49"/>
      <c r="J245" s="49"/>
    </row>
    <row r="246" spans="9:10">
      <c r="I246" s="49"/>
      <c r="J246" s="49"/>
    </row>
    <row r="247" spans="9:10">
      <c r="I247" s="49"/>
      <c r="J247" s="49"/>
    </row>
    <row r="248" spans="9:10">
      <c r="I248" s="49"/>
      <c r="J248" s="49"/>
    </row>
    <row r="249" spans="9:10">
      <c r="I249" s="49"/>
      <c r="J249" s="49"/>
    </row>
    <row r="250" spans="9:10">
      <c r="I250" s="49"/>
      <c r="J250" s="49"/>
    </row>
    <row r="251" spans="9:10">
      <c r="I251" s="49"/>
      <c r="J251" s="49"/>
    </row>
    <row r="252" spans="9:10">
      <c r="I252" s="49"/>
      <c r="J252" s="49"/>
    </row>
    <row r="253" spans="9:10">
      <c r="I253" s="49"/>
      <c r="J253" s="49"/>
    </row>
    <row r="254" spans="9:10">
      <c r="I254" s="49"/>
      <c r="J254" s="49"/>
    </row>
    <row r="255" spans="9:10">
      <c r="I255" s="49"/>
      <c r="J255" s="49"/>
    </row>
    <row r="256" spans="9:10">
      <c r="I256" s="49"/>
      <c r="J256" s="49"/>
    </row>
    <row r="257" spans="9:10">
      <c r="I257" s="49"/>
      <c r="J257" s="49"/>
    </row>
    <row r="258" spans="9:10">
      <c r="I258" s="49"/>
      <c r="J258" s="49"/>
    </row>
    <row r="259" spans="9:10">
      <c r="I259" s="49"/>
      <c r="J259" s="49"/>
    </row>
    <row r="260" spans="9:10">
      <c r="I260" s="49"/>
      <c r="J260" s="49"/>
    </row>
    <row r="261" spans="9:10">
      <c r="I261" s="49"/>
      <c r="J261" s="49"/>
    </row>
    <row r="262" spans="9:10">
      <c r="I262" s="49"/>
      <c r="J262" s="49"/>
    </row>
    <row r="263" spans="9:10">
      <c r="I263" s="49"/>
      <c r="J263" s="49"/>
    </row>
    <row r="264" spans="9:10">
      <c r="I264" s="49"/>
      <c r="J264" s="49"/>
    </row>
    <row r="265" spans="9:10">
      <c r="I265" s="49"/>
      <c r="J265" s="49"/>
    </row>
    <row r="266" spans="9:10">
      <c r="I266" s="49"/>
      <c r="J266" s="49"/>
    </row>
    <row r="267" spans="9:10">
      <c r="I267" s="49"/>
      <c r="J267" s="49"/>
    </row>
    <row r="268" spans="9:10">
      <c r="I268" s="49"/>
      <c r="J268" s="49"/>
    </row>
    <row r="269" spans="9:10">
      <c r="I269" s="49"/>
      <c r="J269" s="49"/>
    </row>
    <row r="270" spans="9:10">
      <c r="I270" s="49"/>
      <c r="J270" s="49"/>
    </row>
    <row r="271" spans="9:10">
      <c r="I271" s="49"/>
      <c r="J271" s="49"/>
    </row>
    <row r="272" spans="9:10">
      <c r="I272" s="49"/>
      <c r="J272" s="49"/>
    </row>
    <row r="273" spans="9:10">
      <c r="I273" s="49"/>
      <c r="J273" s="49"/>
    </row>
    <row r="274" spans="9:10">
      <c r="I274" s="49"/>
      <c r="J274" s="49"/>
    </row>
    <row r="275" spans="9:10">
      <c r="I275" s="49"/>
      <c r="J275" s="49"/>
    </row>
    <row r="276" spans="9:10">
      <c r="I276" s="49"/>
      <c r="J276" s="49"/>
    </row>
    <row r="277" spans="9:10">
      <c r="I277" s="49"/>
      <c r="J277" s="49"/>
    </row>
    <row r="278" spans="9:10">
      <c r="I278" s="49"/>
      <c r="J278" s="49"/>
    </row>
    <row r="279" spans="9:10">
      <c r="I279" s="49"/>
      <c r="J279" s="49"/>
    </row>
    <row r="280" spans="9:10">
      <c r="I280" s="49"/>
      <c r="J280" s="49"/>
    </row>
    <row r="281" spans="9:10">
      <c r="I281" s="49"/>
      <c r="J281" s="49"/>
    </row>
    <row r="282" spans="9:10">
      <c r="I282" s="49"/>
      <c r="J282" s="49"/>
    </row>
    <row r="283" spans="9:10">
      <c r="I283" s="49"/>
      <c r="J283" s="49"/>
    </row>
    <row r="284" spans="9:10">
      <c r="I284" s="49"/>
      <c r="J284" s="49"/>
    </row>
    <row r="285" spans="9:10">
      <c r="I285" s="49"/>
      <c r="J285" s="49"/>
    </row>
    <row r="286" spans="9:10">
      <c r="I286" s="49"/>
      <c r="J286" s="49"/>
    </row>
    <row r="287" spans="9:10">
      <c r="I287" s="49"/>
      <c r="J287" s="49"/>
    </row>
    <row r="288" spans="9:10">
      <c r="I288" s="49"/>
      <c r="J288" s="49"/>
    </row>
    <row r="289" spans="9:10">
      <c r="I289" s="49"/>
      <c r="J289" s="49"/>
    </row>
    <row r="290" spans="9:10">
      <c r="I290" s="49"/>
      <c r="J290" s="49"/>
    </row>
    <row r="291" spans="9:10">
      <c r="I291" s="49"/>
      <c r="J291" s="49"/>
    </row>
    <row r="292" spans="9:10">
      <c r="I292" s="49"/>
      <c r="J292" s="49"/>
    </row>
    <row r="293" spans="9:10">
      <c r="I293" s="49"/>
      <c r="J293" s="49"/>
    </row>
    <row r="294" spans="9:10">
      <c r="I294" s="49"/>
      <c r="J294" s="49"/>
    </row>
    <row r="295" spans="9:10">
      <c r="I295" s="49"/>
      <c r="J295" s="49"/>
    </row>
    <row r="296" spans="9:10">
      <c r="I296" s="49"/>
      <c r="J296" s="49"/>
    </row>
    <row r="297" spans="9:10">
      <c r="I297" s="49"/>
      <c r="J297" s="49"/>
    </row>
    <row r="298" spans="9:10">
      <c r="I298" s="49"/>
      <c r="J298" s="49"/>
    </row>
    <row r="299" spans="9:10">
      <c r="I299" s="49"/>
      <c r="J299" s="49"/>
    </row>
    <row r="300" spans="9:10">
      <c r="I300" s="49"/>
      <c r="J300" s="49"/>
    </row>
    <row r="301" spans="9:10">
      <c r="I301" s="49"/>
      <c r="J301" s="49"/>
    </row>
    <row r="302" spans="9:10">
      <c r="I302" s="49"/>
      <c r="J302" s="49"/>
    </row>
    <row r="303" spans="9:10">
      <c r="I303" s="49"/>
      <c r="J303" s="49"/>
    </row>
    <row r="304" spans="9:10">
      <c r="I304" s="49"/>
      <c r="J304" s="49"/>
    </row>
    <row r="305" spans="9:10">
      <c r="I305" s="49"/>
      <c r="J305" s="49"/>
    </row>
    <row r="306" spans="9:10">
      <c r="I306" s="49"/>
      <c r="J306" s="49"/>
    </row>
    <row r="307" spans="9:10">
      <c r="I307" s="49"/>
      <c r="J307" s="49"/>
    </row>
    <row r="308" spans="9:10">
      <c r="I308" s="49"/>
      <c r="J308" s="49"/>
    </row>
    <row r="309" spans="9:10">
      <c r="I309" s="49"/>
      <c r="J309" s="49"/>
    </row>
    <row r="310" spans="9:10">
      <c r="I310" s="49"/>
      <c r="J310" s="49"/>
    </row>
    <row r="311" spans="9:10">
      <c r="I311" s="49"/>
      <c r="J311" s="49"/>
    </row>
    <row r="312" spans="9:10">
      <c r="I312" s="49"/>
      <c r="J312" s="49"/>
    </row>
    <row r="313" spans="9:10">
      <c r="I313" s="49"/>
      <c r="J313" s="49"/>
    </row>
    <row r="314" spans="9:10">
      <c r="I314" s="49"/>
      <c r="J314" s="49"/>
    </row>
    <row r="315" spans="9:10">
      <c r="I315" s="49"/>
      <c r="J315" s="49"/>
    </row>
    <row r="316" spans="9:10">
      <c r="I316" s="49"/>
      <c r="J316" s="49"/>
    </row>
    <row r="317" spans="9:10">
      <c r="I317" s="49"/>
      <c r="J317" s="49"/>
    </row>
    <row r="318" spans="9:10">
      <c r="I318" s="49"/>
      <c r="J318" s="49"/>
    </row>
    <row r="319" spans="9:10">
      <c r="I319" s="49"/>
      <c r="J319" s="49"/>
    </row>
    <row r="320" spans="9:10">
      <c r="I320" s="49"/>
      <c r="J320" s="49"/>
    </row>
    <row r="321" spans="9:10">
      <c r="I321" s="49"/>
      <c r="J321" s="49"/>
    </row>
    <row r="322" spans="9:10">
      <c r="I322" s="49"/>
      <c r="J322" s="49"/>
    </row>
    <row r="323" spans="9:10">
      <c r="I323" s="49"/>
      <c r="J323" s="49"/>
    </row>
    <row r="324" spans="9:10">
      <c r="I324" s="49"/>
      <c r="J324" s="49"/>
    </row>
    <row r="325" spans="9:10">
      <c r="I325" s="49"/>
      <c r="J325" s="49"/>
    </row>
    <row r="326" spans="9:10">
      <c r="I326" s="49"/>
      <c r="J326" s="49"/>
    </row>
    <row r="327" spans="9:10">
      <c r="I327" s="49"/>
      <c r="J327" s="49"/>
    </row>
    <row r="328" spans="9:10">
      <c r="I328" s="49"/>
      <c r="J328" s="49"/>
    </row>
    <row r="329" spans="9:10">
      <c r="I329" s="49"/>
      <c r="J329" s="49"/>
    </row>
    <row r="330" spans="9:10">
      <c r="I330" s="49"/>
      <c r="J330" s="49"/>
    </row>
    <row r="331" spans="9:10">
      <c r="I331" s="49"/>
      <c r="J331" s="49"/>
    </row>
    <row r="332" spans="9:10">
      <c r="I332" s="49"/>
      <c r="J332" s="49"/>
    </row>
    <row r="333" spans="9:10">
      <c r="I333" s="49"/>
      <c r="J333" s="49"/>
    </row>
    <row r="334" spans="9:10">
      <c r="I334" s="49"/>
      <c r="J334" s="49"/>
    </row>
    <row r="335" spans="9:10">
      <c r="I335" s="49"/>
      <c r="J335" s="49"/>
    </row>
    <row r="336" spans="9:10">
      <c r="I336" s="49"/>
      <c r="J336" s="49"/>
    </row>
    <row r="337" spans="9:10">
      <c r="I337" s="49"/>
      <c r="J337" s="49"/>
    </row>
    <row r="338" spans="9:10">
      <c r="I338" s="49"/>
      <c r="J338" s="49"/>
    </row>
    <row r="339" spans="9:10">
      <c r="I339" s="49"/>
      <c r="J339" s="49"/>
    </row>
    <row r="340" spans="9:10">
      <c r="I340" s="49"/>
      <c r="J340" s="49"/>
    </row>
    <row r="341" spans="9:10">
      <c r="I341" s="49"/>
      <c r="J341" s="49"/>
    </row>
    <row r="342" spans="9:10">
      <c r="I342" s="49"/>
      <c r="J342" s="49"/>
    </row>
    <row r="343" spans="9:10">
      <c r="I343" s="49"/>
      <c r="J343" s="49"/>
    </row>
    <row r="344" spans="9:10">
      <c r="I344" s="49"/>
      <c r="J344" s="49"/>
    </row>
    <row r="345" spans="9:10">
      <c r="I345" s="49"/>
      <c r="J345" s="49"/>
    </row>
    <row r="346" spans="9:10">
      <c r="I346" s="49"/>
      <c r="J346" s="49"/>
    </row>
    <row r="347" spans="9:10">
      <c r="I347" s="49"/>
      <c r="J347" s="49"/>
    </row>
    <row r="348" spans="9:10">
      <c r="I348" s="49"/>
      <c r="J348" s="49"/>
    </row>
    <row r="349" spans="9:10">
      <c r="I349" s="49"/>
      <c r="J349" s="49"/>
    </row>
    <row r="350" spans="9:10">
      <c r="I350" s="49"/>
      <c r="J350" s="49"/>
    </row>
    <row r="351" spans="9:10">
      <c r="I351" s="49"/>
      <c r="J351" s="49"/>
    </row>
    <row r="352" spans="9:10">
      <c r="I352" s="49"/>
      <c r="J352" s="49"/>
    </row>
    <row r="353" spans="9:10">
      <c r="I353" s="49"/>
      <c r="J353" s="49"/>
    </row>
    <row r="354" spans="9:10">
      <c r="I354" s="49"/>
      <c r="J354" s="49"/>
    </row>
    <row r="355" spans="9:10">
      <c r="I355" s="49"/>
      <c r="J355" s="49"/>
    </row>
    <row r="356" spans="9:10">
      <c r="I356" s="49"/>
      <c r="J356" s="49"/>
    </row>
    <row r="357" spans="9:10">
      <c r="I357" s="49"/>
      <c r="J357" s="49"/>
    </row>
    <row r="358" spans="9:10">
      <c r="I358" s="49"/>
      <c r="J358" s="49"/>
    </row>
    <row r="359" spans="9:10">
      <c r="I359" s="49"/>
      <c r="J359" s="49"/>
    </row>
    <row r="360" spans="9:10">
      <c r="I360" s="49"/>
      <c r="J360" s="49"/>
    </row>
    <row r="361" spans="9:10">
      <c r="I361" s="49"/>
      <c r="J361" s="49"/>
    </row>
    <row r="362" spans="9:10">
      <c r="I362" s="49"/>
      <c r="J362" s="49"/>
    </row>
    <row r="363" spans="9:10">
      <c r="I363" s="49"/>
      <c r="J363" s="49"/>
    </row>
    <row r="364" spans="9:10">
      <c r="I364" s="49"/>
      <c r="J364" s="49"/>
    </row>
    <row r="365" spans="9:10">
      <c r="I365" s="49"/>
      <c r="J365" s="49"/>
    </row>
    <row r="366" spans="9:10">
      <c r="I366" s="49"/>
      <c r="J366" s="49"/>
    </row>
    <row r="367" spans="9:10">
      <c r="I367" s="49"/>
      <c r="J367" s="49"/>
    </row>
    <row r="368" spans="9:10">
      <c r="I368" s="49"/>
      <c r="J368" s="49"/>
    </row>
    <row r="369" spans="9:10">
      <c r="I369" s="49"/>
      <c r="J369" s="49"/>
    </row>
    <row r="370" spans="9:10">
      <c r="I370" s="49"/>
      <c r="J370" s="49"/>
    </row>
    <row r="371" spans="9:10">
      <c r="I371" s="49"/>
      <c r="J371" s="49"/>
    </row>
    <row r="372" spans="9:10">
      <c r="I372" s="49"/>
      <c r="J372" s="49"/>
    </row>
    <row r="373" spans="9:10">
      <c r="I373" s="49"/>
      <c r="J373" s="49"/>
    </row>
    <row r="374" spans="9:10">
      <c r="I374" s="49"/>
      <c r="J374" s="49"/>
    </row>
    <row r="375" spans="9:10">
      <c r="I375" s="49"/>
      <c r="J375" s="49"/>
    </row>
    <row r="376" spans="9:10">
      <c r="I376" s="49"/>
      <c r="J376" s="49"/>
    </row>
    <row r="377" spans="9:10">
      <c r="I377" s="49"/>
      <c r="J377" s="49"/>
    </row>
    <row r="378" spans="9:10">
      <c r="I378" s="49"/>
      <c r="J378" s="49"/>
    </row>
    <row r="379" spans="9:10">
      <c r="I379" s="49"/>
      <c r="J379" s="49"/>
    </row>
    <row r="380" spans="9:10">
      <c r="I380" s="49"/>
      <c r="J380" s="49"/>
    </row>
    <row r="381" spans="9:10">
      <c r="I381" s="49"/>
      <c r="J381" s="49"/>
    </row>
    <row r="382" spans="9:10">
      <c r="I382" s="49"/>
      <c r="J382" s="49"/>
    </row>
    <row r="383" spans="9:10">
      <c r="I383" s="49"/>
      <c r="J383" s="49"/>
    </row>
    <row r="384" spans="9:10">
      <c r="I384" s="49"/>
      <c r="J384" s="49"/>
    </row>
    <row r="385" spans="9:10">
      <c r="I385" s="49"/>
      <c r="J385" s="49"/>
    </row>
    <row r="386" spans="9:10">
      <c r="I386" s="49"/>
      <c r="J386" s="49"/>
    </row>
    <row r="387" spans="9:10">
      <c r="I387" s="49"/>
      <c r="J387" s="49"/>
    </row>
    <row r="388" spans="9:10">
      <c r="I388" s="49"/>
      <c r="J388" s="49"/>
    </row>
    <row r="389" spans="9:10">
      <c r="I389" s="49"/>
      <c r="J389" s="49"/>
    </row>
    <row r="390" spans="9:10">
      <c r="I390" s="49"/>
      <c r="J390" s="49"/>
    </row>
    <row r="391" spans="9:10">
      <c r="I391" s="49"/>
      <c r="J391" s="49"/>
    </row>
    <row r="392" spans="9:10">
      <c r="I392" s="49"/>
      <c r="J392" s="49"/>
    </row>
    <row r="393" spans="9:10">
      <c r="I393" s="49"/>
      <c r="J393" s="49"/>
    </row>
    <row r="394" spans="9:10">
      <c r="I394" s="49"/>
      <c r="J394" s="49"/>
    </row>
    <row r="395" spans="9:10">
      <c r="I395" s="49"/>
      <c r="J395" s="49"/>
    </row>
    <row r="396" spans="9:10">
      <c r="I396" s="49"/>
      <c r="J396" s="49"/>
    </row>
    <row r="397" spans="9:10">
      <c r="I397" s="49"/>
      <c r="J397" s="49"/>
    </row>
    <row r="398" spans="9:10">
      <c r="I398" s="49"/>
      <c r="J398" s="49"/>
    </row>
    <row r="399" spans="9:10">
      <c r="I399" s="49"/>
      <c r="J399" s="49"/>
    </row>
    <row r="400" spans="9:10">
      <c r="I400" s="49"/>
      <c r="J400" s="49"/>
    </row>
    <row r="401" spans="9:10">
      <c r="I401" s="49"/>
      <c r="J401" s="49"/>
    </row>
    <row r="402" spans="9:10">
      <c r="I402" s="49"/>
      <c r="J402" s="49"/>
    </row>
    <row r="403" spans="9:10">
      <c r="I403" s="49"/>
      <c r="J403" s="49"/>
    </row>
    <row r="404" spans="9:10">
      <c r="I404" s="49"/>
      <c r="J404" s="49"/>
    </row>
    <row r="405" spans="9:10">
      <c r="I405" s="49"/>
      <c r="J405" s="49"/>
    </row>
    <row r="406" spans="9:10">
      <c r="I406" s="49"/>
      <c r="J406" s="49"/>
    </row>
    <row r="407" spans="9:10">
      <c r="I407" s="49"/>
      <c r="J407" s="49"/>
    </row>
    <row r="408" spans="9:10">
      <c r="I408" s="49"/>
      <c r="J408" s="49"/>
    </row>
    <row r="409" spans="9:10">
      <c r="I409" s="49"/>
      <c r="J409" s="49"/>
    </row>
    <row r="410" spans="9:10">
      <c r="I410" s="49"/>
      <c r="J410" s="49"/>
    </row>
    <row r="411" spans="9:10">
      <c r="I411" s="49"/>
      <c r="J411" s="49"/>
    </row>
    <row r="412" spans="9:10">
      <c r="I412" s="49"/>
      <c r="J412" s="49"/>
    </row>
    <row r="413" spans="9:10">
      <c r="I413" s="49"/>
      <c r="J413" s="49"/>
    </row>
    <row r="414" spans="9:10">
      <c r="I414" s="49"/>
      <c r="J414" s="49"/>
    </row>
    <row r="415" spans="9:10">
      <c r="I415" s="49"/>
      <c r="J415" s="49"/>
    </row>
    <row r="416" spans="9:10">
      <c r="I416" s="49"/>
      <c r="J416" s="49"/>
    </row>
    <row r="417" spans="9:10">
      <c r="I417" s="49"/>
      <c r="J417" s="49"/>
    </row>
    <row r="418" spans="9:10">
      <c r="I418" s="49"/>
      <c r="J418" s="49"/>
    </row>
    <row r="419" spans="9:10">
      <c r="I419" s="49"/>
      <c r="J419" s="49"/>
    </row>
    <row r="420" spans="9:10">
      <c r="I420" s="49"/>
      <c r="J420" s="49"/>
    </row>
    <row r="421" spans="9:10">
      <c r="I421" s="49"/>
      <c r="J421" s="49"/>
    </row>
    <row r="422" spans="9:10">
      <c r="I422" s="49"/>
      <c r="J422" s="49"/>
    </row>
    <row r="423" spans="9:10">
      <c r="I423" s="49"/>
      <c r="J423" s="49"/>
    </row>
    <row r="424" spans="9:10">
      <c r="I424" s="49"/>
      <c r="J424" s="49"/>
    </row>
    <row r="425" spans="9:10">
      <c r="I425" s="49"/>
      <c r="J425" s="49"/>
    </row>
    <row r="426" spans="9:10">
      <c r="I426" s="49"/>
      <c r="J426" s="49"/>
    </row>
    <row r="427" spans="9:10">
      <c r="I427" s="49"/>
      <c r="J427" s="49"/>
    </row>
    <row r="428" spans="9:10">
      <c r="I428" s="49"/>
      <c r="J428" s="49"/>
    </row>
    <row r="429" spans="9:10">
      <c r="I429" s="49"/>
      <c r="J429" s="49"/>
    </row>
    <row r="430" spans="9:10">
      <c r="I430" s="49"/>
      <c r="J430" s="49"/>
    </row>
    <row r="431" spans="9:10">
      <c r="I431" s="49"/>
      <c r="J431" s="49"/>
    </row>
    <row r="432" spans="9:10">
      <c r="I432" s="49"/>
      <c r="J432" s="49"/>
    </row>
    <row r="433" spans="9:10">
      <c r="I433" s="49"/>
      <c r="J433" s="49"/>
    </row>
    <row r="434" spans="9:10">
      <c r="I434" s="49"/>
      <c r="J434" s="49"/>
    </row>
    <row r="435" spans="9:10">
      <c r="I435" s="49"/>
      <c r="J435" s="49"/>
    </row>
    <row r="436" spans="9:10">
      <c r="I436" s="49"/>
      <c r="J436" s="49"/>
    </row>
    <row r="437" spans="9:10">
      <c r="I437" s="49"/>
      <c r="J437" s="49"/>
    </row>
    <row r="438" spans="9:10">
      <c r="I438" s="49"/>
      <c r="J438" s="49"/>
    </row>
    <row r="439" spans="9:10">
      <c r="I439" s="49"/>
      <c r="J439" s="49"/>
    </row>
    <row r="440" spans="9:10">
      <c r="I440" s="49"/>
      <c r="J440" s="49"/>
    </row>
    <row r="441" spans="9:10">
      <c r="I441" s="49"/>
      <c r="J441" s="49"/>
    </row>
    <row r="442" spans="9:10">
      <c r="I442" s="49"/>
      <c r="J442" s="49"/>
    </row>
    <row r="443" spans="9:10">
      <c r="I443" s="49"/>
      <c r="J443" s="49"/>
    </row>
    <row r="444" spans="9:10">
      <c r="I444" s="49"/>
      <c r="J444" s="49"/>
    </row>
    <row r="445" spans="9:10">
      <c r="I445" s="49"/>
      <c r="J445" s="49"/>
    </row>
    <row r="446" spans="9:10">
      <c r="I446" s="49"/>
      <c r="J446" s="49"/>
    </row>
    <row r="447" spans="9:10">
      <c r="I447" s="49"/>
      <c r="J447" s="49"/>
    </row>
    <row r="448" spans="9:10">
      <c r="I448" s="49"/>
      <c r="J448" s="49"/>
    </row>
    <row r="449" spans="9:10">
      <c r="I449" s="49"/>
      <c r="J449" s="49"/>
    </row>
    <row r="450" spans="9:10">
      <c r="I450" s="49"/>
      <c r="J450" s="49"/>
    </row>
    <row r="451" spans="9:10">
      <c r="I451" s="49"/>
      <c r="J451" s="49"/>
    </row>
    <row r="452" spans="9:10">
      <c r="I452" s="49"/>
      <c r="J452" s="49"/>
    </row>
    <row r="453" spans="9:10">
      <c r="I453" s="49"/>
      <c r="J453" s="49"/>
    </row>
    <row r="454" spans="9:10">
      <c r="I454" s="49"/>
      <c r="J454" s="49"/>
    </row>
    <row r="455" spans="9:10">
      <c r="I455" s="49"/>
      <c r="J455" s="49"/>
    </row>
    <row r="456" spans="9:10">
      <c r="I456" s="49"/>
      <c r="J456" s="49"/>
    </row>
    <row r="457" spans="9:10">
      <c r="I457" s="49"/>
      <c r="J457" s="49"/>
    </row>
    <row r="458" spans="9:10">
      <c r="I458" s="49"/>
      <c r="J458" s="49"/>
    </row>
    <row r="459" spans="9:10">
      <c r="I459" s="49"/>
      <c r="J459" s="49"/>
    </row>
    <row r="460" spans="9:10">
      <c r="I460" s="49"/>
      <c r="J460" s="49"/>
    </row>
    <row r="461" spans="9:10">
      <c r="I461" s="49"/>
      <c r="J461" s="49"/>
    </row>
    <row r="462" spans="9:10">
      <c r="I462" s="49"/>
      <c r="J462" s="49"/>
    </row>
    <row r="463" spans="9:10">
      <c r="I463" s="49"/>
      <c r="J463" s="49"/>
    </row>
    <row r="464" spans="9:10">
      <c r="I464" s="49"/>
      <c r="J464" s="49"/>
    </row>
    <row r="465" spans="9:10">
      <c r="I465" s="49"/>
      <c r="J465" s="49"/>
    </row>
    <row r="466" spans="9:10">
      <c r="I466" s="49"/>
      <c r="J466" s="49"/>
    </row>
    <row r="467" spans="9:10">
      <c r="I467" s="49"/>
      <c r="J467" s="49"/>
    </row>
    <row r="468" spans="9:10">
      <c r="I468" s="49"/>
      <c r="J468" s="49"/>
    </row>
    <row r="469" spans="9:10">
      <c r="I469" s="49"/>
      <c r="J469" s="49"/>
    </row>
    <row r="470" spans="9:10">
      <c r="I470" s="49"/>
      <c r="J470" s="49"/>
    </row>
    <row r="471" spans="9:10">
      <c r="I471" s="49"/>
      <c r="J471" s="49"/>
    </row>
    <row r="472" spans="9:10">
      <c r="I472" s="49"/>
      <c r="J472" s="49"/>
    </row>
    <row r="473" spans="9:10">
      <c r="I473" s="49"/>
      <c r="J473" s="49"/>
    </row>
    <row r="474" spans="9:10">
      <c r="I474" s="49"/>
      <c r="J474" s="49"/>
    </row>
    <row r="475" spans="9:10">
      <c r="I475" s="49"/>
      <c r="J475" s="49"/>
    </row>
    <row r="476" spans="9:10">
      <c r="I476" s="49"/>
      <c r="J476" s="49"/>
    </row>
    <row r="477" spans="9:10">
      <c r="I477" s="49"/>
      <c r="J477" s="49"/>
    </row>
    <row r="478" spans="9:10">
      <c r="I478" s="49"/>
      <c r="J478" s="49"/>
    </row>
    <row r="479" spans="9:10">
      <c r="I479" s="49"/>
      <c r="J479" s="49"/>
    </row>
    <row r="480" spans="9:10">
      <c r="I480" s="49"/>
      <c r="J480" s="49"/>
    </row>
    <row r="481" spans="9:10">
      <c r="I481" s="49"/>
      <c r="J481" s="49"/>
    </row>
    <row r="482" spans="9:10">
      <c r="I482" s="49"/>
      <c r="J482" s="49"/>
    </row>
    <row r="483" spans="9:10">
      <c r="I483" s="49"/>
      <c r="J483" s="49"/>
    </row>
    <row r="484" spans="9:10">
      <c r="I484" s="49"/>
      <c r="J484" s="49"/>
    </row>
    <row r="485" spans="9:10">
      <c r="I485" s="49"/>
      <c r="J485" s="49"/>
    </row>
    <row r="486" spans="9:10">
      <c r="I486" s="49"/>
      <c r="J486" s="49"/>
    </row>
    <row r="487" spans="9:10">
      <c r="I487" s="49"/>
      <c r="J487" s="49"/>
    </row>
    <row r="488" spans="9:10">
      <c r="I488" s="49"/>
      <c r="J488" s="49"/>
    </row>
    <row r="489" spans="9:10">
      <c r="I489" s="49"/>
      <c r="J489" s="49"/>
    </row>
    <row r="490" spans="9:10">
      <c r="I490" s="49"/>
      <c r="J490" s="49"/>
    </row>
    <row r="491" spans="9:10">
      <c r="I491" s="49"/>
      <c r="J491" s="49"/>
    </row>
    <row r="492" spans="9:10">
      <c r="I492" s="49"/>
      <c r="J492" s="49"/>
    </row>
    <row r="493" spans="9:10">
      <c r="I493" s="49"/>
      <c r="J493" s="49"/>
    </row>
    <row r="494" spans="9:10">
      <c r="I494" s="49"/>
      <c r="J494" s="49"/>
    </row>
    <row r="495" spans="9:10">
      <c r="I495" s="49"/>
      <c r="J495" s="49"/>
    </row>
    <row r="496" spans="9:10">
      <c r="I496" s="49"/>
      <c r="J496" s="49"/>
    </row>
    <row r="497" spans="9:10">
      <c r="I497" s="49"/>
      <c r="J497" s="49"/>
    </row>
    <row r="498" spans="9:10">
      <c r="I498" s="49"/>
      <c r="J498" s="49"/>
    </row>
    <row r="499" spans="9:10">
      <c r="I499" s="49"/>
      <c r="J499" s="49"/>
    </row>
    <row r="500" spans="9:10">
      <c r="I500" s="49"/>
      <c r="J500" s="49"/>
    </row>
    <row r="501" spans="9:10">
      <c r="I501" s="49"/>
      <c r="J501" s="49"/>
    </row>
    <row r="502" spans="9:10">
      <c r="I502" s="49"/>
      <c r="J502" s="49"/>
    </row>
    <row r="503" spans="9:10">
      <c r="I503" s="49"/>
      <c r="J503" s="49"/>
    </row>
    <row r="504" spans="9:10">
      <c r="I504" s="49"/>
      <c r="J504" s="49"/>
    </row>
    <row r="505" spans="9:10">
      <c r="I505" s="49"/>
      <c r="J505" s="49"/>
    </row>
    <row r="506" spans="9:10">
      <c r="I506" s="49"/>
      <c r="J506" s="49"/>
    </row>
    <row r="507" spans="9:10">
      <c r="I507" s="49"/>
      <c r="J507" s="49"/>
    </row>
    <row r="508" spans="9:10">
      <c r="I508" s="49"/>
      <c r="J508" s="49"/>
    </row>
    <row r="509" spans="9:10">
      <c r="I509" s="49"/>
      <c r="J509" s="49"/>
    </row>
    <row r="510" spans="9:10">
      <c r="I510" s="49"/>
      <c r="J510" s="49"/>
    </row>
    <row r="511" spans="9:10">
      <c r="I511" s="49"/>
      <c r="J511" s="49"/>
    </row>
    <row r="512" spans="9:10">
      <c r="I512" s="49"/>
      <c r="J512" s="49"/>
    </row>
    <row r="513" spans="9:10">
      <c r="I513" s="49"/>
      <c r="J513" s="49"/>
    </row>
    <row r="514" spans="9:10">
      <c r="I514" s="49"/>
      <c r="J514" s="49"/>
    </row>
    <row r="515" spans="9:10">
      <c r="I515" s="49"/>
      <c r="J515" s="49"/>
    </row>
    <row r="516" spans="9:10">
      <c r="I516" s="49"/>
      <c r="J516" s="49"/>
    </row>
    <row r="517" spans="9:10">
      <c r="I517" s="49"/>
      <c r="J517" s="49"/>
    </row>
    <row r="518" spans="9:10">
      <c r="I518" s="49"/>
      <c r="J518" s="49"/>
    </row>
    <row r="519" spans="9:10">
      <c r="I519" s="49"/>
      <c r="J519" s="49"/>
    </row>
    <row r="520" spans="9:10">
      <c r="I520" s="49"/>
      <c r="J520" s="49"/>
    </row>
  </sheetData>
  <conditionalFormatting sqref="F1:G27 F32:G34 F46:G1048576">
    <cfRule type="expression" dxfId="219" priority="43">
      <formula>"AND([@Cat]=""3M"",[@[Total Upgrade Points]]=50)"</formula>
    </cfRule>
  </conditionalFormatting>
  <conditionalFormatting sqref="F23:G23">
    <cfRule type="expression" dxfId="218" priority="42">
      <formula>"AND([@Cat]=""3M"",[@[Total Upgrade Points]]=50)"</formula>
    </cfRule>
  </conditionalFormatting>
  <conditionalFormatting sqref="F24:G27 F32:G34">
    <cfRule type="expression" dxfId="217" priority="41">
      <formula>"AND([@Cat]=""3M"",[@[Total Upgrade Points]]=50)"</formula>
    </cfRule>
  </conditionalFormatting>
  <conditionalFormatting sqref="F24:G27 F32:G34">
    <cfRule type="expression" dxfId="216" priority="40">
      <formula>"AND([@Cat]=""3M"",[@[Total Upgrade Points]]=50)"</formula>
    </cfRule>
  </conditionalFormatting>
  <conditionalFormatting sqref="F28:G28">
    <cfRule type="expression" dxfId="215" priority="39">
      <formula>"AND([@Cat]=""3M"",[@[Total Upgrade Points]]=50)"</formula>
    </cfRule>
  </conditionalFormatting>
  <conditionalFormatting sqref="F28:G28">
    <cfRule type="expression" dxfId="214" priority="38">
      <formula>"AND([@Cat]=""3M"",[@[Total Upgrade Points]]=50)"</formula>
    </cfRule>
  </conditionalFormatting>
  <conditionalFormatting sqref="F28:G28">
    <cfRule type="expression" dxfId="213" priority="37">
      <formula>"AND([@Cat]=""3M"",[@[Total Upgrade Points]]=50)"</formula>
    </cfRule>
  </conditionalFormatting>
  <conditionalFormatting sqref="F29:G29">
    <cfRule type="expression" dxfId="212" priority="36">
      <formula>"AND([@Cat]=""3M"",[@[Total Upgrade Points]]=50)"</formula>
    </cfRule>
  </conditionalFormatting>
  <conditionalFormatting sqref="F29:G29">
    <cfRule type="expression" dxfId="211" priority="35">
      <formula>"AND([@Cat]=""3M"",[@[Total Upgrade Points]]=50)"</formula>
    </cfRule>
  </conditionalFormatting>
  <conditionalFormatting sqref="F29:G29">
    <cfRule type="expression" dxfId="210" priority="34">
      <formula>"AND([@Cat]=""3M"",[@[Total Upgrade Points]]=50)"</formula>
    </cfRule>
  </conditionalFormatting>
  <conditionalFormatting sqref="F30:G30">
    <cfRule type="expression" dxfId="209" priority="33">
      <formula>"AND([@Cat]=""3M"",[@[Total Upgrade Points]]=50)"</formula>
    </cfRule>
  </conditionalFormatting>
  <conditionalFormatting sqref="F30:G30">
    <cfRule type="expression" dxfId="208" priority="32">
      <formula>"AND([@Cat]=""3M"",[@[Total Upgrade Points]]=50)"</formula>
    </cfRule>
  </conditionalFormatting>
  <conditionalFormatting sqref="F30:G30">
    <cfRule type="expression" dxfId="207" priority="31">
      <formula>"AND([@Cat]=""3M"",[@[Total Upgrade Points]]=50)"</formula>
    </cfRule>
  </conditionalFormatting>
  <conditionalFormatting sqref="F31:G31">
    <cfRule type="expression" dxfId="206" priority="30">
      <formula>"AND([@Cat]=""3M"",[@[Total Upgrade Points]]=50)"</formula>
    </cfRule>
  </conditionalFormatting>
  <conditionalFormatting sqref="F31:G31">
    <cfRule type="expression" dxfId="205" priority="29">
      <formula>"AND([@Cat]=""3M"",[@[Total Upgrade Points]]=50)"</formula>
    </cfRule>
  </conditionalFormatting>
  <conditionalFormatting sqref="F31:G31">
    <cfRule type="expression" dxfId="204" priority="28">
      <formula>"AND([@Cat]=""3M"",[@[Total Upgrade Points]]=50)"</formula>
    </cfRule>
  </conditionalFormatting>
  <conditionalFormatting sqref="F35:G35">
    <cfRule type="expression" dxfId="203" priority="27">
      <formula>"AND([@Cat]=""3M"",[@[Total Upgrade Points]]=50)"</formula>
    </cfRule>
  </conditionalFormatting>
  <conditionalFormatting sqref="F35:G35">
    <cfRule type="expression" dxfId="202" priority="26">
      <formula>"AND([@Cat]=""3M"",[@[Total Upgrade Points]]=50)"</formula>
    </cfRule>
  </conditionalFormatting>
  <conditionalFormatting sqref="F35:G35">
    <cfRule type="expression" dxfId="201" priority="25">
      <formula>"AND([@Cat]=""3M"",[@[Total Upgrade Points]]=50)"</formula>
    </cfRule>
  </conditionalFormatting>
  <conditionalFormatting sqref="F36:G36">
    <cfRule type="expression" dxfId="200" priority="24">
      <formula>"AND([@Cat]=""3M"",[@[Total Upgrade Points]]=50)"</formula>
    </cfRule>
  </conditionalFormatting>
  <conditionalFormatting sqref="F36:G36">
    <cfRule type="expression" dxfId="199" priority="23">
      <formula>"AND([@Cat]=""3M"",[@[Total Upgrade Points]]=50)"</formula>
    </cfRule>
  </conditionalFormatting>
  <conditionalFormatting sqref="F36:G36">
    <cfRule type="expression" dxfId="198" priority="22">
      <formula>"AND([@Cat]=""3M"",[@[Total Upgrade Points]]=50)"</formula>
    </cfRule>
  </conditionalFormatting>
  <conditionalFormatting sqref="F37:G37">
    <cfRule type="expression" dxfId="197" priority="21">
      <formula>"AND([@Cat]=""3M"",[@[Total Upgrade Points]]=50)"</formula>
    </cfRule>
  </conditionalFormatting>
  <conditionalFormatting sqref="F37:G37">
    <cfRule type="expression" dxfId="196" priority="20">
      <formula>"AND([@Cat]=""3M"",[@[Total Upgrade Points]]=50)"</formula>
    </cfRule>
  </conditionalFormatting>
  <conditionalFormatting sqref="F37:G37">
    <cfRule type="expression" dxfId="195" priority="19">
      <formula>"AND([@Cat]=""3M"",[@[Total Upgrade Points]]=50)"</formula>
    </cfRule>
  </conditionalFormatting>
  <conditionalFormatting sqref="F38:G38">
    <cfRule type="expression" dxfId="194" priority="18">
      <formula>"AND([@Cat]=""3M"",[@[Total Upgrade Points]]=50)"</formula>
    </cfRule>
  </conditionalFormatting>
  <conditionalFormatting sqref="F38:G38">
    <cfRule type="expression" dxfId="193" priority="17">
      <formula>"AND([@Cat]=""3M"",[@[Total Upgrade Points]]=50)"</formula>
    </cfRule>
  </conditionalFormatting>
  <conditionalFormatting sqref="F38:G38">
    <cfRule type="expression" dxfId="192" priority="16">
      <formula>"AND([@Cat]=""3M"",[@[Total Upgrade Points]]=50)"</formula>
    </cfRule>
  </conditionalFormatting>
  <conditionalFormatting sqref="F39:G39">
    <cfRule type="expression" dxfId="191" priority="15">
      <formula>"AND([@Cat]=""3M"",[@[Total Upgrade Points]]=50)"</formula>
    </cfRule>
  </conditionalFormatting>
  <conditionalFormatting sqref="F39:G39">
    <cfRule type="expression" dxfId="190" priority="14">
      <formula>"AND([@Cat]=""3M"",[@[Total Upgrade Points]]=50)"</formula>
    </cfRule>
  </conditionalFormatting>
  <conditionalFormatting sqref="F39:G39">
    <cfRule type="expression" dxfId="189" priority="13">
      <formula>"AND([@Cat]=""3M"",[@[Total Upgrade Points]]=50)"</formula>
    </cfRule>
  </conditionalFormatting>
  <conditionalFormatting sqref="F40:G40">
    <cfRule type="expression" dxfId="188" priority="12">
      <formula>"AND([@Cat]=""3M"",[@[Total Upgrade Points]]=50)"</formula>
    </cfRule>
  </conditionalFormatting>
  <conditionalFormatting sqref="F40:G40">
    <cfRule type="expression" dxfId="187" priority="11">
      <formula>"AND([@Cat]=""3M"",[@[Total Upgrade Points]]=50)"</formula>
    </cfRule>
  </conditionalFormatting>
  <conditionalFormatting sqref="F40:G40">
    <cfRule type="expression" dxfId="186" priority="10">
      <formula>"AND([@Cat]=""3M"",[@[Total Upgrade Points]]=50)"</formula>
    </cfRule>
  </conditionalFormatting>
  <conditionalFormatting sqref="F41:G41">
    <cfRule type="expression" dxfId="185" priority="9">
      <formula>"AND([@Cat]=""3M"",[@[Total Upgrade Points]]=50)"</formula>
    </cfRule>
  </conditionalFormatting>
  <conditionalFormatting sqref="F41:G41">
    <cfRule type="expression" dxfId="184" priority="8">
      <formula>"AND([@Cat]=""3M"",[@[Total Upgrade Points]]=50)"</formula>
    </cfRule>
  </conditionalFormatting>
  <conditionalFormatting sqref="F41:G41">
    <cfRule type="expression" dxfId="183" priority="7">
      <formula>"AND([@Cat]=""3M"",[@[Total Upgrade Points]]=50)"</formula>
    </cfRule>
  </conditionalFormatting>
  <conditionalFormatting sqref="F42:G42">
    <cfRule type="expression" dxfId="182" priority="6">
      <formula>"AND([@Cat]=""3M"",[@[Total Upgrade Points]]=50)"</formula>
    </cfRule>
  </conditionalFormatting>
  <conditionalFormatting sqref="F42:G42">
    <cfRule type="expression" dxfId="181" priority="5">
      <formula>"AND([@Cat]=""3M"",[@[Total Upgrade Points]]=50)"</formula>
    </cfRule>
  </conditionalFormatting>
  <conditionalFormatting sqref="F42:G42">
    <cfRule type="expression" dxfId="180" priority="4">
      <formula>"AND([@Cat]=""3M"",[@[Total Upgrade Points]]=50)"</formula>
    </cfRule>
  </conditionalFormatting>
  <conditionalFormatting sqref="F43:G45">
    <cfRule type="expression" dxfId="179" priority="3">
      <formula>"AND([@Cat]=""3M"",[@[Total Upgrade Points]]=50)"</formula>
    </cfRule>
  </conditionalFormatting>
  <conditionalFormatting sqref="F43:G45">
    <cfRule type="expression" dxfId="178" priority="2">
      <formula>"AND([@Cat]=""3M"",[@[Total Upgrade Points]]=50)"</formula>
    </cfRule>
  </conditionalFormatting>
  <conditionalFormatting sqref="F43:G45">
    <cfRule type="expression" dxfId="177" priority="1">
      <formula>"AND([@Cat]=""3M"",[@[Total Upgrade Points]]=50)"</formula>
    </cfRule>
  </conditionalFormatting>
  <pageMargins left="0.25" right="0.25" top="0.75" bottom="0.75" header="0.3" footer="0.3"/>
  <pageSetup paperSize="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Teams!$A:$A</xm:f>
          </x14:formula1>
          <xm:sqref>D1:D1048576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34"/>
  <sheetViews>
    <sheetView zoomScale="91" zoomScaleNormal="91" workbookViewId="0">
      <pane ySplit="1" topLeftCell="A2" activePane="bottomLeft" state="frozen"/>
      <selection activeCell="R16" sqref="R16"/>
      <selection pane="bottomLeft"/>
    </sheetView>
  </sheetViews>
  <sheetFormatPr defaultColWidth="8.85546875" defaultRowHeight="15"/>
  <cols>
    <col min="1" max="2" width="7.7109375" style="32" customWidth="1"/>
    <col min="3" max="3" width="19.7109375" style="174" customWidth="1"/>
    <col min="4" max="4" width="12.7109375" style="174" customWidth="1"/>
    <col min="5" max="5" width="30.7109375" style="175" customWidth="1"/>
    <col min="6" max="6" width="7.85546875" style="33" bestFit="1" customWidth="1"/>
    <col min="7" max="7" width="3.5703125" style="1" customWidth="1"/>
    <col min="8" max="8" width="3.5703125" style="39" customWidth="1"/>
    <col min="9" max="9" width="3.5703125" style="40" customWidth="1"/>
    <col min="10" max="10" width="3.5703125" style="105" customWidth="1"/>
    <col min="11" max="12" width="3.5703125" style="40" customWidth="1"/>
    <col min="13" max="13" width="3.5703125" style="105" customWidth="1"/>
    <col min="14" max="14" width="3.5703125" style="1" customWidth="1"/>
    <col min="15" max="16" width="3.5703125" style="40" customWidth="1"/>
    <col min="17" max="17" width="3.5703125" style="105" customWidth="1"/>
    <col min="18" max="18" width="3.5703125" style="39" customWidth="1"/>
    <col min="19" max="21" width="3.5703125" style="40" customWidth="1"/>
    <col min="22" max="22" width="3.5703125" style="42" customWidth="1"/>
    <col min="23" max="23" width="3.5703125" style="40" customWidth="1"/>
    <col min="24" max="25" width="3.5703125" style="41" customWidth="1"/>
    <col min="26" max="26" width="3.5703125" style="105" customWidth="1"/>
    <col min="27" max="27" width="3.5703125" style="1" customWidth="1"/>
    <col min="28" max="28" width="3.5703125" style="39" bestFit="1" customWidth="1"/>
    <col min="29" max="29" width="3.5703125" style="40" bestFit="1" customWidth="1"/>
    <col min="30" max="30" width="3.5703125" style="105" bestFit="1" customWidth="1"/>
    <col min="31" max="31" width="3.5703125" style="40" bestFit="1" customWidth="1"/>
    <col min="32" max="32" width="3.5703125" style="39" customWidth="1"/>
    <col min="33" max="33" width="3.7109375" style="102" bestFit="1" customWidth="1"/>
    <col min="34" max="16384" width="8.85546875" style="1"/>
  </cols>
  <sheetData>
    <row r="1" spans="1:33" ht="162" customHeight="1" thickBot="1">
      <c r="A1" s="212" t="s">
        <v>3</v>
      </c>
      <c r="B1" s="212" t="s">
        <v>376</v>
      </c>
      <c r="C1" s="251" t="s">
        <v>0</v>
      </c>
      <c r="D1" s="254" t="s">
        <v>1</v>
      </c>
      <c r="E1" s="253" t="s">
        <v>2</v>
      </c>
      <c r="F1" s="213" t="s">
        <v>305</v>
      </c>
      <c r="G1" s="229" t="s">
        <v>315</v>
      </c>
      <c r="H1" s="226" t="s">
        <v>316</v>
      </c>
      <c r="I1" s="229" t="s">
        <v>317</v>
      </c>
      <c r="J1" s="228" t="s">
        <v>354</v>
      </c>
      <c r="K1" s="229" t="s">
        <v>365</v>
      </c>
      <c r="L1" s="229" t="s">
        <v>364</v>
      </c>
      <c r="M1" s="228" t="s">
        <v>366</v>
      </c>
      <c r="N1" s="229" t="s">
        <v>279</v>
      </c>
      <c r="O1" s="226" t="s">
        <v>6</v>
      </c>
      <c r="P1" s="229" t="s">
        <v>7</v>
      </c>
      <c r="Q1" s="230" t="s">
        <v>8</v>
      </c>
      <c r="R1" s="231" t="s">
        <v>320</v>
      </c>
      <c r="S1" s="229" t="s">
        <v>319</v>
      </c>
      <c r="T1" s="231" t="s">
        <v>321</v>
      </c>
      <c r="U1" s="227" t="s">
        <v>285</v>
      </c>
      <c r="V1" s="229" t="s">
        <v>385</v>
      </c>
      <c r="W1" s="229" t="s">
        <v>323</v>
      </c>
      <c r="X1" s="229" t="s">
        <v>377</v>
      </c>
      <c r="Y1" s="229" t="s">
        <v>378</v>
      </c>
      <c r="Z1" s="228" t="s">
        <v>324</v>
      </c>
      <c r="AA1" s="229" t="s">
        <v>294</v>
      </c>
      <c r="AB1" s="226" t="s">
        <v>9</v>
      </c>
      <c r="AC1" s="229" t="s">
        <v>10</v>
      </c>
      <c r="AD1" s="228" t="s">
        <v>11</v>
      </c>
      <c r="AE1" s="229" t="s">
        <v>328</v>
      </c>
      <c r="AF1" s="226" t="s">
        <v>329</v>
      </c>
      <c r="AG1" s="232" t="s">
        <v>12</v>
      </c>
    </row>
    <row r="2" spans="1:33">
      <c r="A2" s="233">
        <v>1</v>
      </c>
      <c r="B2" s="168" t="s">
        <v>382</v>
      </c>
      <c r="C2" s="564" t="s">
        <v>172</v>
      </c>
      <c r="D2" s="564" t="s">
        <v>107</v>
      </c>
      <c r="E2" s="565" t="s">
        <v>338</v>
      </c>
      <c r="F2" s="166">
        <f t="shared" ref="F2:F34" si="0">SUM(G2:AG2)</f>
        <v>281</v>
      </c>
      <c r="G2" s="10">
        <v>15</v>
      </c>
      <c r="H2" s="11">
        <v>8</v>
      </c>
      <c r="I2" s="12">
        <v>15</v>
      </c>
      <c r="J2" s="103">
        <v>20</v>
      </c>
      <c r="K2" s="12"/>
      <c r="L2" s="12"/>
      <c r="M2" s="103"/>
      <c r="N2" s="14">
        <v>10</v>
      </c>
      <c r="O2" s="11">
        <v>15</v>
      </c>
      <c r="P2" s="12">
        <v>20</v>
      </c>
      <c r="Q2" s="103">
        <v>20</v>
      </c>
      <c r="R2" s="11"/>
      <c r="S2" s="14"/>
      <c r="T2" s="12"/>
      <c r="U2" s="12">
        <v>25</v>
      </c>
      <c r="V2" s="14"/>
      <c r="W2" s="12">
        <v>25</v>
      </c>
      <c r="X2" s="14">
        <v>20</v>
      </c>
      <c r="Y2" s="14">
        <v>20</v>
      </c>
      <c r="Z2" s="103"/>
      <c r="AA2" s="14">
        <v>8</v>
      </c>
      <c r="AB2" s="11">
        <v>20</v>
      </c>
      <c r="AC2" s="12">
        <v>20</v>
      </c>
      <c r="AD2" s="103">
        <v>20</v>
      </c>
      <c r="AE2" s="12"/>
      <c r="AF2" s="11"/>
      <c r="AG2" s="234"/>
    </row>
    <row r="3" spans="1:33">
      <c r="A3" s="54">
        <v>2</v>
      </c>
      <c r="B3" s="27" t="s">
        <v>381</v>
      </c>
      <c r="C3" s="22" t="s">
        <v>267</v>
      </c>
      <c r="D3" s="22" t="s">
        <v>103</v>
      </c>
      <c r="E3" s="164" t="s">
        <v>22</v>
      </c>
      <c r="F3" s="167">
        <f t="shared" si="0"/>
        <v>212</v>
      </c>
      <c r="G3" s="165">
        <v>20</v>
      </c>
      <c r="H3" s="24">
        <v>12</v>
      </c>
      <c r="I3" s="25">
        <v>20</v>
      </c>
      <c r="J3" s="104">
        <v>25</v>
      </c>
      <c r="K3" s="25">
        <v>20</v>
      </c>
      <c r="L3" s="25">
        <v>15</v>
      </c>
      <c r="M3" s="104">
        <v>20</v>
      </c>
      <c r="N3" s="23">
        <v>15</v>
      </c>
      <c r="O3" s="24">
        <v>2</v>
      </c>
      <c r="P3" s="25">
        <v>10</v>
      </c>
      <c r="Q3" s="104">
        <v>25</v>
      </c>
      <c r="R3" s="24"/>
      <c r="S3" s="23"/>
      <c r="T3" s="25"/>
      <c r="U3" s="25"/>
      <c r="V3" s="23"/>
      <c r="W3" s="25">
        <v>4</v>
      </c>
      <c r="X3" s="23"/>
      <c r="Y3" s="23">
        <v>12</v>
      </c>
      <c r="Z3" s="104"/>
      <c r="AA3" s="23"/>
      <c r="AB3" s="24"/>
      <c r="AC3" s="25"/>
      <c r="AD3" s="104"/>
      <c r="AE3" s="25">
        <v>12</v>
      </c>
      <c r="AF3" s="24"/>
      <c r="AG3" s="235"/>
    </row>
    <row r="4" spans="1:33">
      <c r="A4" s="54">
        <v>3</v>
      </c>
      <c r="B4" s="27" t="s">
        <v>382</v>
      </c>
      <c r="C4" s="22" t="s">
        <v>90</v>
      </c>
      <c r="D4" s="22" t="s">
        <v>91</v>
      </c>
      <c r="E4" s="164" t="s">
        <v>22</v>
      </c>
      <c r="F4" s="167">
        <f t="shared" si="0"/>
        <v>182</v>
      </c>
      <c r="G4" s="165"/>
      <c r="H4" s="24"/>
      <c r="I4" s="25"/>
      <c r="J4" s="104"/>
      <c r="K4" s="25">
        <v>15</v>
      </c>
      <c r="L4" s="25">
        <v>20</v>
      </c>
      <c r="M4" s="104">
        <v>25</v>
      </c>
      <c r="N4" s="23"/>
      <c r="O4" s="24"/>
      <c r="P4" s="25"/>
      <c r="Q4" s="104"/>
      <c r="R4" s="24"/>
      <c r="S4" s="23"/>
      <c r="T4" s="25"/>
      <c r="U4" s="25">
        <v>15</v>
      </c>
      <c r="V4" s="23"/>
      <c r="W4" s="25"/>
      <c r="X4" s="23">
        <v>15</v>
      </c>
      <c r="Y4" s="23">
        <v>15</v>
      </c>
      <c r="Z4" s="104"/>
      <c r="AA4" s="23">
        <v>15</v>
      </c>
      <c r="AB4" s="24">
        <v>15</v>
      </c>
      <c r="AC4" s="25">
        <v>12</v>
      </c>
      <c r="AD4" s="104">
        <v>15</v>
      </c>
      <c r="AE4" s="25"/>
      <c r="AF4" s="24">
        <v>20</v>
      </c>
      <c r="AG4" s="235"/>
    </row>
    <row r="5" spans="1:33">
      <c r="A5" s="233">
        <v>5</v>
      </c>
      <c r="B5" s="26" t="s">
        <v>381</v>
      </c>
      <c r="C5" s="170" t="s">
        <v>160</v>
      </c>
      <c r="D5" s="170" t="s">
        <v>161</v>
      </c>
      <c r="E5" s="171" t="s">
        <v>45</v>
      </c>
      <c r="F5" s="167">
        <f t="shared" si="0"/>
        <v>127</v>
      </c>
      <c r="G5" s="165"/>
      <c r="H5" s="24">
        <v>6</v>
      </c>
      <c r="I5" s="25">
        <v>6</v>
      </c>
      <c r="J5" s="104">
        <v>12</v>
      </c>
      <c r="K5" s="25">
        <v>6</v>
      </c>
      <c r="L5" s="25">
        <v>4</v>
      </c>
      <c r="M5" s="104">
        <v>8</v>
      </c>
      <c r="N5" s="23">
        <v>4</v>
      </c>
      <c r="O5" s="24"/>
      <c r="P5" s="25">
        <v>2</v>
      </c>
      <c r="Q5" s="104"/>
      <c r="R5" s="24">
        <v>15</v>
      </c>
      <c r="S5" s="23">
        <v>6</v>
      </c>
      <c r="T5" s="25">
        <v>15</v>
      </c>
      <c r="U5" s="25">
        <v>4</v>
      </c>
      <c r="V5" s="23"/>
      <c r="W5" s="25">
        <v>10</v>
      </c>
      <c r="X5" s="23">
        <v>8</v>
      </c>
      <c r="Y5" s="23">
        <v>6</v>
      </c>
      <c r="Z5" s="104"/>
      <c r="AA5" s="23"/>
      <c r="AB5" s="24"/>
      <c r="AC5" s="25"/>
      <c r="AD5" s="104"/>
      <c r="AE5" s="25"/>
      <c r="AF5" s="24">
        <v>15</v>
      </c>
      <c r="AG5" s="235"/>
    </row>
    <row r="6" spans="1:33">
      <c r="A6" s="54">
        <v>6</v>
      </c>
      <c r="B6" s="27" t="s">
        <v>382</v>
      </c>
      <c r="C6" s="22" t="s">
        <v>268</v>
      </c>
      <c r="D6" s="22" t="s">
        <v>200</v>
      </c>
      <c r="E6" s="164" t="s">
        <v>55</v>
      </c>
      <c r="F6" s="167">
        <f t="shared" si="0"/>
        <v>126</v>
      </c>
      <c r="G6" s="165"/>
      <c r="H6" s="24">
        <v>20</v>
      </c>
      <c r="I6" s="25">
        <v>12</v>
      </c>
      <c r="J6" s="104">
        <v>15</v>
      </c>
      <c r="K6" s="25">
        <v>8</v>
      </c>
      <c r="L6" s="25">
        <v>10</v>
      </c>
      <c r="M6" s="104">
        <v>12</v>
      </c>
      <c r="N6" s="23"/>
      <c r="O6" s="24"/>
      <c r="P6" s="25"/>
      <c r="Q6" s="104">
        <v>20</v>
      </c>
      <c r="R6" s="24"/>
      <c r="S6" s="23"/>
      <c r="T6" s="25"/>
      <c r="U6" s="25">
        <v>10</v>
      </c>
      <c r="V6" s="23"/>
      <c r="W6" s="25"/>
      <c r="X6" s="23"/>
      <c r="Y6" s="23"/>
      <c r="Z6" s="104"/>
      <c r="AA6" s="23"/>
      <c r="AB6" s="24"/>
      <c r="AC6" s="25">
        <v>2</v>
      </c>
      <c r="AD6" s="104">
        <v>2</v>
      </c>
      <c r="AE6" s="25">
        <v>15</v>
      </c>
      <c r="AF6" s="24"/>
      <c r="AG6" s="235"/>
    </row>
    <row r="7" spans="1:33">
      <c r="A7" s="54">
        <v>4</v>
      </c>
      <c r="B7" s="27" t="s">
        <v>381</v>
      </c>
      <c r="C7" s="22" t="s">
        <v>97</v>
      </c>
      <c r="D7" s="22" t="s">
        <v>98</v>
      </c>
      <c r="E7" s="164" t="s">
        <v>338</v>
      </c>
      <c r="F7" s="167">
        <f t="shared" si="0"/>
        <v>119</v>
      </c>
      <c r="G7" s="165"/>
      <c r="H7" s="24"/>
      <c r="I7" s="25"/>
      <c r="J7" s="104"/>
      <c r="K7" s="25">
        <v>12</v>
      </c>
      <c r="L7" s="25">
        <v>12</v>
      </c>
      <c r="M7" s="104">
        <v>15</v>
      </c>
      <c r="N7" s="23">
        <v>8</v>
      </c>
      <c r="O7" s="24"/>
      <c r="P7" s="25"/>
      <c r="Q7" s="104"/>
      <c r="R7" s="24"/>
      <c r="S7" s="23"/>
      <c r="T7" s="25"/>
      <c r="U7" s="25"/>
      <c r="V7" s="23"/>
      <c r="W7" s="25"/>
      <c r="X7" s="23"/>
      <c r="Y7" s="23"/>
      <c r="Z7" s="104"/>
      <c r="AA7" s="23">
        <v>20</v>
      </c>
      <c r="AB7" s="24">
        <v>12</v>
      </c>
      <c r="AC7" s="25">
        <v>15</v>
      </c>
      <c r="AD7" s="104">
        <v>25</v>
      </c>
      <c r="AE7" s="25"/>
      <c r="AF7" s="24"/>
      <c r="AG7" s="235"/>
    </row>
    <row r="8" spans="1:33">
      <c r="A8" s="233">
        <v>7</v>
      </c>
      <c r="B8" s="26" t="s">
        <v>381</v>
      </c>
      <c r="C8" s="172" t="s">
        <v>250</v>
      </c>
      <c r="D8" s="172" t="s">
        <v>159</v>
      </c>
      <c r="E8" s="173" t="s">
        <v>34</v>
      </c>
      <c r="F8" s="167">
        <f t="shared" si="0"/>
        <v>105</v>
      </c>
      <c r="G8" s="165"/>
      <c r="H8" s="24"/>
      <c r="I8" s="25"/>
      <c r="J8" s="104"/>
      <c r="K8" s="25"/>
      <c r="L8" s="25"/>
      <c r="M8" s="104"/>
      <c r="N8" s="23">
        <v>25</v>
      </c>
      <c r="O8" s="24">
        <v>20</v>
      </c>
      <c r="P8" s="25">
        <v>15</v>
      </c>
      <c r="Q8" s="104">
        <v>25</v>
      </c>
      <c r="R8" s="24"/>
      <c r="S8" s="23">
        <v>20</v>
      </c>
      <c r="T8" s="25"/>
      <c r="U8" s="25"/>
      <c r="V8" s="23"/>
      <c r="W8" s="25"/>
      <c r="X8" s="23"/>
      <c r="Y8" s="23"/>
      <c r="Z8" s="104"/>
      <c r="AA8" s="23"/>
      <c r="AB8" s="24"/>
      <c r="AC8" s="25"/>
      <c r="AD8" s="104"/>
      <c r="AE8" s="25"/>
      <c r="AF8" s="24"/>
      <c r="AG8" s="235"/>
    </row>
    <row r="9" spans="1:33">
      <c r="A9" s="54">
        <v>8</v>
      </c>
      <c r="B9" s="27" t="s">
        <v>382</v>
      </c>
      <c r="C9" s="22" t="s">
        <v>101</v>
      </c>
      <c r="D9" s="22" t="s">
        <v>102</v>
      </c>
      <c r="E9" s="164" t="s">
        <v>282</v>
      </c>
      <c r="F9" s="167">
        <f t="shared" si="0"/>
        <v>73</v>
      </c>
      <c r="G9" s="165"/>
      <c r="H9" s="24"/>
      <c r="I9" s="25"/>
      <c r="J9" s="104"/>
      <c r="K9" s="25"/>
      <c r="L9" s="25"/>
      <c r="M9" s="104"/>
      <c r="N9" s="23">
        <v>12</v>
      </c>
      <c r="O9" s="24">
        <v>10</v>
      </c>
      <c r="P9" s="25">
        <v>8</v>
      </c>
      <c r="Q9" s="104">
        <v>15</v>
      </c>
      <c r="R9" s="24"/>
      <c r="S9" s="23"/>
      <c r="T9" s="25"/>
      <c r="U9" s="25">
        <v>8</v>
      </c>
      <c r="V9" s="23"/>
      <c r="W9" s="25"/>
      <c r="X9" s="23"/>
      <c r="Y9" s="23"/>
      <c r="Z9" s="104"/>
      <c r="AA9" s="23"/>
      <c r="AB9" s="24">
        <v>4</v>
      </c>
      <c r="AC9" s="25">
        <v>10</v>
      </c>
      <c r="AD9" s="104">
        <v>6</v>
      </c>
      <c r="AE9" s="25"/>
      <c r="AF9" s="24"/>
      <c r="AG9" s="235"/>
    </row>
    <row r="10" spans="1:33">
      <c r="A10" s="422">
        <v>9</v>
      </c>
      <c r="B10" s="157" t="s">
        <v>381</v>
      </c>
      <c r="C10" s="22" t="s">
        <v>527</v>
      </c>
      <c r="D10" s="22" t="s">
        <v>528</v>
      </c>
      <c r="E10" s="483" t="s">
        <v>55</v>
      </c>
      <c r="F10" s="444">
        <f t="shared" si="0"/>
        <v>66</v>
      </c>
      <c r="G10" s="455"/>
      <c r="H10" s="457"/>
      <c r="I10" s="405"/>
      <c r="J10" s="458"/>
      <c r="K10" s="405"/>
      <c r="L10" s="405"/>
      <c r="M10" s="458"/>
      <c r="N10" s="459"/>
      <c r="O10" s="457"/>
      <c r="P10" s="405"/>
      <c r="Q10" s="458"/>
      <c r="R10" s="457"/>
      <c r="S10" s="459"/>
      <c r="T10" s="405"/>
      <c r="U10" s="405">
        <v>20</v>
      </c>
      <c r="V10" s="459"/>
      <c r="W10" s="405"/>
      <c r="X10" s="459"/>
      <c r="Y10" s="459"/>
      <c r="Z10" s="458"/>
      <c r="AA10" s="459">
        <v>4</v>
      </c>
      <c r="AB10" s="457">
        <v>8</v>
      </c>
      <c r="AC10" s="405">
        <v>6</v>
      </c>
      <c r="AD10" s="458">
        <v>8</v>
      </c>
      <c r="AE10" s="405">
        <v>20</v>
      </c>
      <c r="AF10" s="457"/>
      <c r="AG10" s="478"/>
    </row>
    <row r="11" spans="1:33">
      <c r="A11" s="233">
        <v>10</v>
      </c>
      <c r="B11" s="26" t="s">
        <v>382</v>
      </c>
      <c r="C11" s="170" t="s">
        <v>14</v>
      </c>
      <c r="D11" s="170" t="s">
        <v>15</v>
      </c>
      <c r="E11" s="171" t="s">
        <v>51</v>
      </c>
      <c r="F11" s="167">
        <f t="shared" si="0"/>
        <v>55</v>
      </c>
      <c r="G11" s="165"/>
      <c r="H11" s="24">
        <v>15</v>
      </c>
      <c r="I11" s="25"/>
      <c r="J11" s="104"/>
      <c r="K11" s="25"/>
      <c r="L11" s="25"/>
      <c r="M11" s="104"/>
      <c r="N11" s="23"/>
      <c r="O11" s="24"/>
      <c r="P11" s="25"/>
      <c r="Q11" s="104"/>
      <c r="R11" s="24">
        <v>20</v>
      </c>
      <c r="S11" s="23"/>
      <c r="T11" s="25">
        <v>20</v>
      </c>
      <c r="U11" s="25"/>
      <c r="V11" s="23"/>
      <c r="W11" s="25"/>
      <c r="X11" s="23"/>
      <c r="Y11" s="23"/>
      <c r="Z11" s="104"/>
      <c r="AA11" s="23"/>
      <c r="AB11" s="24"/>
      <c r="AC11" s="25"/>
      <c r="AD11" s="104"/>
      <c r="AE11" s="25"/>
      <c r="AF11" s="24"/>
      <c r="AG11" s="235"/>
    </row>
    <row r="12" spans="1:33">
      <c r="A12" s="54">
        <v>11</v>
      </c>
      <c r="B12" s="157" t="s">
        <v>381</v>
      </c>
      <c r="C12" s="22" t="s">
        <v>489</v>
      </c>
      <c r="D12" s="22" t="s">
        <v>159</v>
      </c>
      <c r="E12" s="483" t="s">
        <v>51</v>
      </c>
      <c r="F12" s="444">
        <f t="shared" si="0"/>
        <v>53</v>
      </c>
      <c r="G12" s="455"/>
      <c r="H12" s="457"/>
      <c r="I12" s="405"/>
      <c r="J12" s="458"/>
      <c r="K12" s="405"/>
      <c r="L12" s="405"/>
      <c r="M12" s="458"/>
      <c r="N12" s="459"/>
      <c r="O12" s="457"/>
      <c r="P12" s="405"/>
      <c r="Q12" s="458"/>
      <c r="R12" s="457"/>
      <c r="S12" s="459">
        <v>15</v>
      </c>
      <c r="T12" s="405"/>
      <c r="U12" s="405">
        <v>12</v>
      </c>
      <c r="V12" s="459"/>
      <c r="W12" s="405">
        <v>20</v>
      </c>
      <c r="X12" s="459"/>
      <c r="Y12" s="459"/>
      <c r="Z12" s="458"/>
      <c r="AA12" s="459"/>
      <c r="AB12" s="457"/>
      <c r="AC12" s="405"/>
      <c r="AD12" s="458"/>
      <c r="AE12" s="405">
        <v>6</v>
      </c>
      <c r="AF12" s="457"/>
      <c r="AG12" s="478"/>
    </row>
    <row r="13" spans="1:33">
      <c r="A13" s="422">
        <v>12</v>
      </c>
      <c r="B13" s="27" t="s">
        <v>381</v>
      </c>
      <c r="C13" s="22" t="s">
        <v>114</v>
      </c>
      <c r="D13" s="22" t="s">
        <v>108</v>
      </c>
      <c r="E13" s="164" t="s">
        <v>55</v>
      </c>
      <c r="F13" s="167">
        <f t="shared" si="0"/>
        <v>46</v>
      </c>
      <c r="G13" s="165"/>
      <c r="H13" s="24">
        <v>10</v>
      </c>
      <c r="I13" s="25"/>
      <c r="J13" s="104"/>
      <c r="K13" s="25">
        <v>10</v>
      </c>
      <c r="L13" s="25">
        <v>8</v>
      </c>
      <c r="M13" s="104">
        <v>10</v>
      </c>
      <c r="N13" s="23"/>
      <c r="O13" s="24"/>
      <c r="P13" s="25"/>
      <c r="Q13" s="104"/>
      <c r="R13" s="24"/>
      <c r="S13" s="23">
        <v>2</v>
      </c>
      <c r="T13" s="25"/>
      <c r="U13" s="25">
        <v>6</v>
      </c>
      <c r="V13" s="23"/>
      <c r="W13" s="25"/>
      <c r="X13" s="23"/>
      <c r="Y13" s="23"/>
      <c r="Z13" s="104"/>
      <c r="AA13" s="23"/>
      <c r="AB13" s="24"/>
      <c r="AC13" s="25"/>
      <c r="AD13" s="104"/>
      <c r="AE13" s="25"/>
      <c r="AF13" s="24"/>
      <c r="AG13" s="235"/>
    </row>
    <row r="14" spans="1:33">
      <c r="A14" s="233">
        <v>13</v>
      </c>
      <c r="B14" s="26" t="s">
        <v>381</v>
      </c>
      <c r="C14" s="170" t="s">
        <v>163</v>
      </c>
      <c r="D14" s="170" t="s">
        <v>164</v>
      </c>
      <c r="E14" s="171" t="s">
        <v>22</v>
      </c>
      <c r="F14" s="167">
        <f t="shared" si="0"/>
        <v>42</v>
      </c>
      <c r="G14" s="165"/>
      <c r="H14" s="24"/>
      <c r="I14" s="25">
        <v>8</v>
      </c>
      <c r="J14" s="104"/>
      <c r="K14" s="25"/>
      <c r="L14" s="25">
        <v>6</v>
      </c>
      <c r="M14" s="104">
        <v>6</v>
      </c>
      <c r="N14" s="23"/>
      <c r="O14" s="24"/>
      <c r="P14" s="25">
        <v>4</v>
      </c>
      <c r="Q14" s="104"/>
      <c r="R14" s="24"/>
      <c r="S14" s="23"/>
      <c r="T14" s="25"/>
      <c r="U14" s="25"/>
      <c r="V14" s="23"/>
      <c r="W14" s="25">
        <v>6</v>
      </c>
      <c r="X14" s="23">
        <v>4</v>
      </c>
      <c r="Y14" s="23">
        <v>8</v>
      </c>
      <c r="Z14" s="104"/>
      <c r="AA14" s="23"/>
      <c r="AB14" s="24"/>
      <c r="AC14" s="25"/>
      <c r="AD14" s="104"/>
      <c r="AE14" s="25"/>
      <c r="AF14" s="24"/>
      <c r="AG14" s="235"/>
    </row>
    <row r="15" spans="1:33">
      <c r="A15" s="54">
        <v>14</v>
      </c>
      <c r="B15" s="157" t="s">
        <v>381</v>
      </c>
      <c r="C15" s="22" t="s">
        <v>636</v>
      </c>
      <c r="D15" s="22" t="s">
        <v>281</v>
      </c>
      <c r="E15" s="611" t="s">
        <v>16</v>
      </c>
      <c r="F15" s="605">
        <f t="shared" si="0"/>
        <v>38</v>
      </c>
      <c r="G15" s="612"/>
      <c r="H15" s="570"/>
      <c r="I15" s="567"/>
      <c r="J15" s="569"/>
      <c r="K15" s="567"/>
      <c r="L15" s="567"/>
      <c r="M15" s="569"/>
      <c r="N15" s="571"/>
      <c r="O15" s="570"/>
      <c r="P15" s="567"/>
      <c r="Q15" s="569"/>
      <c r="R15" s="570"/>
      <c r="S15" s="571"/>
      <c r="T15" s="567"/>
      <c r="U15" s="567"/>
      <c r="V15" s="571"/>
      <c r="W15" s="567"/>
      <c r="X15" s="571"/>
      <c r="Y15" s="571"/>
      <c r="Z15" s="569"/>
      <c r="AA15" s="571"/>
      <c r="AB15" s="570">
        <v>10</v>
      </c>
      <c r="AC15" s="567">
        <v>8</v>
      </c>
      <c r="AD15" s="569">
        <v>10</v>
      </c>
      <c r="AE15" s="567">
        <v>10</v>
      </c>
      <c r="AF15" s="570"/>
      <c r="AG15" s="606"/>
    </row>
    <row r="16" spans="1:33">
      <c r="A16" s="422">
        <v>15</v>
      </c>
      <c r="B16" s="157" t="s">
        <v>381</v>
      </c>
      <c r="C16" s="22" t="s">
        <v>553</v>
      </c>
      <c r="D16" s="22" t="s">
        <v>21</v>
      </c>
      <c r="E16" s="483" t="s">
        <v>336</v>
      </c>
      <c r="F16" s="444">
        <f t="shared" si="0"/>
        <v>36</v>
      </c>
      <c r="G16" s="455"/>
      <c r="H16" s="457"/>
      <c r="I16" s="405"/>
      <c r="J16" s="458"/>
      <c r="K16" s="405"/>
      <c r="L16" s="405"/>
      <c r="M16" s="458"/>
      <c r="N16" s="459"/>
      <c r="O16" s="457"/>
      <c r="P16" s="405"/>
      <c r="Q16" s="458"/>
      <c r="R16" s="457"/>
      <c r="S16" s="459"/>
      <c r="T16" s="405"/>
      <c r="U16" s="405"/>
      <c r="V16" s="459"/>
      <c r="W16" s="405"/>
      <c r="X16" s="459">
        <v>10</v>
      </c>
      <c r="Y16" s="459">
        <v>10</v>
      </c>
      <c r="Z16" s="458"/>
      <c r="AA16" s="459"/>
      <c r="AB16" s="457">
        <v>2</v>
      </c>
      <c r="AC16" s="405"/>
      <c r="AD16" s="458">
        <v>4</v>
      </c>
      <c r="AE16" s="405"/>
      <c r="AF16" s="457">
        <v>10</v>
      </c>
      <c r="AG16" s="478"/>
    </row>
    <row r="17" spans="1:33">
      <c r="A17" s="233">
        <v>16</v>
      </c>
      <c r="B17" s="157" t="s">
        <v>381</v>
      </c>
      <c r="C17" s="22" t="s">
        <v>634</v>
      </c>
      <c r="D17" s="22" t="s">
        <v>635</v>
      </c>
      <c r="E17" s="483" t="s">
        <v>51</v>
      </c>
      <c r="F17" s="444">
        <f t="shared" si="0"/>
        <v>34</v>
      </c>
      <c r="G17" s="455"/>
      <c r="H17" s="457"/>
      <c r="I17" s="405"/>
      <c r="J17" s="458"/>
      <c r="K17" s="405"/>
      <c r="L17" s="405"/>
      <c r="M17" s="458"/>
      <c r="N17" s="459"/>
      <c r="O17" s="457"/>
      <c r="P17" s="405"/>
      <c r="Q17" s="458"/>
      <c r="R17" s="457"/>
      <c r="S17" s="459"/>
      <c r="T17" s="405"/>
      <c r="U17" s="405"/>
      <c r="V17" s="459"/>
      <c r="W17" s="405"/>
      <c r="X17" s="459"/>
      <c r="Y17" s="459"/>
      <c r="Z17" s="458"/>
      <c r="AA17" s="459">
        <v>12</v>
      </c>
      <c r="AB17" s="457">
        <v>6</v>
      </c>
      <c r="AC17" s="405">
        <v>4</v>
      </c>
      <c r="AD17" s="458">
        <v>12</v>
      </c>
      <c r="AE17" s="405"/>
      <c r="AF17" s="457"/>
      <c r="AG17" s="478"/>
    </row>
    <row r="18" spans="1:33">
      <c r="A18" s="54">
        <v>17</v>
      </c>
      <c r="B18" s="26" t="s">
        <v>381</v>
      </c>
      <c r="C18" s="170" t="s">
        <v>88</v>
      </c>
      <c r="D18" s="170" t="s">
        <v>202</v>
      </c>
      <c r="E18" s="171" t="s">
        <v>47</v>
      </c>
      <c r="F18" s="167">
        <f t="shared" si="0"/>
        <v>32</v>
      </c>
      <c r="G18" s="165">
        <v>8</v>
      </c>
      <c r="H18" s="24"/>
      <c r="I18" s="25"/>
      <c r="J18" s="104"/>
      <c r="K18" s="25"/>
      <c r="L18" s="25"/>
      <c r="M18" s="104"/>
      <c r="N18" s="23">
        <v>6</v>
      </c>
      <c r="O18" s="24">
        <v>4</v>
      </c>
      <c r="P18" s="25"/>
      <c r="Q18" s="104"/>
      <c r="R18" s="24"/>
      <c r="S18" s="23">
        <v>12</v>
      </c>
      <c r="T18" s="25"/>
      <c r="U18" s="25"/>
      <c r="V18" s="23"/>
      <c r="W18" s="25"/>
      <c r="X18" s="23"/>
      <c r="Y18" s="23"/>
      <c r="Z18" s="104"/>
      <c r="AA18" s="23">
        <v>2</v>
      </c>
      <c r="AB18" s="24"/>
      <c r="AC18" s="25"/>
      <c r="AD18" s="104"/>
      <c r="AE18" s="25"/>
      <c r="AF18" s="24"/>
      <c r="AG18" s="235"/>
    </row>
    <row r="19" spans="1:33">
      <c r="A19" s="422">
        <v>18</v>
      </c>
      <c r="B19" s="157" t="s">
        <v>381</v>
      </c>
      <c r="C19" s="22" t="s">
        <v>106</v>
      </c>
      <c r="D19" s="22" t="s">
        <v>107</v>
      </c>
      <c r="E19" s="164" t="s">
        <v>47</v>
      </c>
      <c r="F19" s="167">
        <f t="shared" si="0"/>
        <v>27</v>
      </c>
      <c r="G19" s="165"/>
      <c r="H19" s="24"/>
      <c r="I19" s="25"/>
      <c r="J19" s="104"/>
      <c r="K19" s="25"/>
      <c r="L19" s="25"/>
      <c r="M19" s="104"/>
      <c r="N19" s="23"/>
      <c r="O19" s="24">
        <v>8</v>
      </c>
      <c r="P19" s="25">
        <v>6</v>
      </c>
      <c r="Q19" s="104"/>
      <c r="R19" s="24"/>
      <c r="S19" s="23"/>
      <c r="T19" s="25"/>
      <c r="U19" s="25"/>
      <c r="V19" s="23"/>
      <c r="W19" s="25"/>
      <c r="X19" s="23">
        <v>12</v>
      </c>
      <c r="Y19" s="23"/>
      <c r="Z19" s="104"/>
      <c r="AA19" s="23"/>
      <c r="AB19" s="24"/>
      <c r="AC19" s="25"/>
      <c r="AD19" s="104">
        <v>1</v>
      </c>
      <c r="AE19" s="25"/>
      <c r="AF19" s="24"/>
      <c r="AG19" s="235"/>
    </row>
    <row r="20" spans="1:33">
      <c r="A20" s="233">
        <v>19</v>
      </c>
      <c r="B20" s="255" t="s">
        <v>381</v>
      </c>
      <c r="C20" s="16" t="s">
        <v>168</v>
      </c>
      <c r="D20" s="16" t="s">
        <v>169</v>
      </c>
      <c r="E20" s="649" t="s">
        <v>55</v>
      </c>
      <c r="F20" s="256">
        <f t="shared" si="0"/>
        <v>26</v>
      </c>
      <c r="G20" s="192">
        <v>12</v>
      </c>
      <c r="H20" s="58">
        <v>4</v>
      </c>
      <c r="I20" s="59"/>
      <c r="J20" s="107"/>
      <c r="K20" s="59"/>
      <c r="L20" s="59"/>
      <c r="M20" s="107"/>
      <c r="N20" s="3"/>
      <c r="O20" s="58">
        <v>6</v>
      </c>
      <c r="P20" s="59"/>
      <c r="Q20" s="107"/>
      <c r="R20" s="58"/>
      <c r="S20" s="3">
        <v>4</v>
      </c>
      <c r="T20" s="59"/>
      <c r="U20" s="59"/>
      <c r="V20" s="3"/>
      <c r="W20" s="59"/>
      <c r="X20" s="3"/>
      <c r="Y20" s="3"/>
      <c r="Z20" s="107"/>
      <c r="AA20" s="3"/>
      <c r="AB20" s="58"/>
      <c r="AC20" s="59"/>
      <c r="AD20" s="107"/>
      <c r="AE20" s="59"/>
      <c r="AF20" s="58"/>
      <c r="AG20" s="239"/>
    </row>
    <row r="21" spans="1:33">
      <c r="A21" s="54">
        <v>22</v>
      </c>
      <c r="B21" s="482" t="s">
        <v>382</v>
      </c>
      <c r="C21" s="16" t="s">
        <v>558</v>
      </c>
      <c r="D21" s="16" t="s">
        <v>559</v>
      </c>
      <c r="E21" s="480" t="s">
        <v>47</v>
      </c>
      <c r="F21" s="436">
        <f t="shared" si="0"/>
        <v>25</v>
      </c>
      <c r="G21" s="355"/>
      <c r="H21" s="352"/>
      <c r="I21" s="353"/>
      <c r="J21" s="354"/>
      <c r="K21" s="353"/>
      <c r="L21" s="353"/>
      <c r="M21" s="354"/>
      <c r="N21" s="355"/>
      <c r="O21" s="352"/>
      <c r="P21" s="353"/>
      <c r="Q21" s="354"/>
      <c r="R21" s="352"/>
      <c r="S21" s="355"/>
      <c r="T21" s="353"/>
      <c r="U21" s="353">
        <v>2</v>
      </c>
      <c r="V21" s="355"/>
      <c r="W21" s="353">
        <v>15</v>
      </c>
      <c r="X21" s="355"/>
      <c r="Y21" s="355"/>
      <c r="Z21" s="354"/>
      <c r="AA21" s="355"/>
      <c r="AB21" s="352"/>
      <c r="AC21" s="353"/>
      <c r="AD21" s="354"/>
      <c r="AE21" s="353">
        <v>8</v>
      </c>
      <c r="AF21" s="352"/>
      <c r="AG21" s="481"/>
    </row>
    <row r="22" spans="1:33">
      <c r="A22" s="54">
        <v>20</v>
      </c>
      <c r="B22" s="482" t="s">
        <v>382</v>
      </c>
      <c r="C22" s="16" t="s">
        <v>104</v>
      </c>
      <c r="D22" s="16" t="s">
        <v>105</v>
      </c>
      <c r="E22" s="484" t="s">
        <v>20</v>
      </c>
      <c r="F22" s="256">
        <f t="shared" si="0"/>
        <v>24</v>
      </c>
      <c r="G22" s="3"/>
      <c r="H22" s="58"/>
      <c r="I22" s="59"/>
      <c r="J22" s="107"/>
      <c r="K22" s="59"/>
      <c r="L22" s="59"/>
      <c r="M22" s="107"/>
      <c r="N22" s="3"/>
      <c r="O22" s="58">
        <v>12</v>
      </c>
      <c r="P22" s="59">
        <v>12</v>
      </c>
      <c r="Q22" s="107"/>
      <c r="R22" s="58"/>
      <c r="S22" s="3"/>
      <c r="T22" s="59"/>
      <c r="U22" s="59"/>
      <c r="V22" s="3"/>
      <c r="W22" s="59"/>
      <c r="X22" s="3"/>
      <c r="Y22" s="3"/>
      <c r="Z22" s="107"/>
      <c r="AA22" s="3"/>
      <c r="AB22" s="58"/>
      <c r="AC22" s="59"/>
      <c r="AD22" s="107"/>
      <c r="AE22" s="59"/>
      <c r="AF22" s="58"/>
      <c r="AG22" s="239"/>
    </row>
    <row r="23" spans="1:33">
      <c r="A23" s="428">
        <v>21</v>
      </c>
      <c r="B23" s="482" t="s">
        <v>381</v>
      </c>
      <c r="C23" s="16" t="s">
        <v>490</v>
      </c>
      <c r="D23" s="16" t="s">
        <v>491</v>
      </c>
      <c r="E23" s="480" t="s">
        <v>81</v>
      </c>
      <c r="F23" s="436">
        <f t="shared" si="0"/>
        <v>24</v>
      </c>
      <c r="G23" s="355"/>
      <c r="H23" s="352"/>
      <c r="I23" s="353"/>
      <c r="J23" s="354"/>
      <c r="K23" s="353"/>
      <c r="L23" s="353"/>
      <c r="M23" s="354"/>
      <c r="N23" s="355"/>
      <c r="O23" s="352"/>
      <c r="P23" s="353"/>
      <c r="Q23" s="354"/>
      <c r="R23" s="352"/>
      <c r="S23" s="355">
        <v>10</v>
      </c>
      <c r="T23" s="353"/>
      <c r="U23" s="353"/>
      <c r="V23" s="355"/>
      <c r="W23" s="353">
        <v>12</v>
      </c>
      <c r="X23" s="355"/>
      <c r="Y23" s="355"/>
      <c r="Z23" s="354"/>
      <c r="AA23" s="355"/>
      <c r="AB23" s="352"/>
      <c r="AC23" s="353"/>
      <c r="AD23" s="354"/>
      <c r="AE23" s="353">
        <v>2</v>
      </c>
      <c r="AF23" s="352"/>
      <c r="AG23" s="481"/>
    </row>
    <row r="24" spans="1:33">
      <c r="A24" s="54">
        <v>23</v>
      </c>
      <c r="B24" s="482" t="s">
        <v>381</v>
      </c>
      <c r="C24" s="16" t="s">
        <v>157</v>
      </c>
      <c r="D24" s="16" t="s">
        <v>492</v>
      </c>
      <c r="E24" s="480" t="s">
        <v>282</v>
      </c>
      <c r="F24" s="436">
        <f t="shared" si="0"/>
        <v>20</v>
      </c>
      <c r="G24" s="355"/>
      <c r="H24" s="352"/>
      <c r="I24" s="353"/>
      <c r="J24" s="354"/>
      <c r="K24" s="353"/>
      <c r="L24" s="353"/>
      <c r="M24" s="354"/>
      <c r="N24" s="355"/>
      <c r="O24" s="352"/>
      <c r="P24" s="353"/>
      <c r="Q24" s="354"/>
      <c r="R24" s="352"/>
      <c r="S24" s="355">
        <v>8</v>
      </c>
      <c r="T24" s="353"/>
      <c r="U24" s="353"/>
      <c r="V24" s="355"/>
      <c r="W24" s="353"/>
      <c r="X24" s="355"/>
      <c r="Y24" s="355"/>
      <c r="Z24" s="354"/>
      <c r="AA24" s="355"/>
      <c r="AB24" s="352"/>
      <c r="AC24" s="353"/>
      <c r="AD24" s="354"/>
      <c r="AE24" s="353"/>
      <c r="AF24" s="352">
        <v>12</v>
      </c>
      <c r="AG24" s="481"/>
    </row>
    <row r="25" spans="1:33">
      <c r="A25" s="422">
        <v>24</v>
      </c>
      <c r="B25" s="482" t="s">
        <v>381</v>
      </c>
      <c r="C25" s="16" t="s">
        <v>214</v>
      </c>
      <c r="D25" s="16" t="s">
        <v>674</v>
      </c>
      <c r="E25" s="608" t="s">
        <v>55</v>
      </c>
      <c r="F25" s="609">
        <f t="shared" si="0"/>
        <v>19</v>
      </c>
      <c r="G25" s="542"/>
      <c r="H25" s="540"/>
      <c r="I25" s="546"/>
      <c r="J25" s="541"/>
      <c r="K25" s="546"/>
      <c r="L25" s="546"/>
      <c r="M25" s="541"/>
      <c r="N25" s="542"/>
      <c r="O25" s="540"/>
      <c r="P25" s="546"/>
      <c r="Q25" s="541"/>
      <c r="R25" s="540"/>
      <c r="S25" s="542"/>
      <c r="T25" s="546"/>
      <c r="U25" s="546"/>
      <c r="V25" s="542"/>
      <c r="W25" s="546"/>
      <c r="X25" s="542"/>
      <c r="Y25" s="542"/>
      <c r="Z25" s="541"/>
      <c r="AA25" s="542"/>
      <c r="AB25" s="540"/>
      <c r="AC25" s="546"/>
      <c r="AD25" s="541"/>
      <c r="AE25" s="546">
        <v>4</v>
      </c>
      <c r="AF25" s="540"/>
      <c r="AG25" s="610">
        <v>15</v>
      </c>
    </row>
    <row r="26" spans="1:33">
      <c r="A26" s="233">
        <v>25</v>
      </c>
      <c r="B26" s="255" t="s">
        <v>381</v>
      </c>
      <c r="C26" s="16" t="s">
        <v>94</v>
      </c>
      <c r="D26" s="16" t="s">
        <v>95</v>
      </c>
      <c r="E26" s="484" t="s">
        <v>51</v>
      </c>
      <c r="F26" s="256">
        <f t="shared" si="0"/>
        <v>18</v>
      </c>
      <c r="G26" s="3"/>
      <c r="H26" s="58"/>
      <c r="I26" s="59">
        <v>10</v>
      </c>
      <c r="J26" s="107"/>
      <c r="K26" s="59"/>
      <c r="L26" s="59"/>
      <c r="M26" s="107"/>
      <c r="N26" s="3"/>
      <c r="O26" s="58"/>
      <c r="P26" s="59"/>
      <c r="Q26" s="107"/>
      <c r="R26" s="58"/>
      <c r="S26" s="3"/>
      <c r="T26" s="59"/>
      <c r="U26" s="59"/>
      <c r="V26" s="3"/>
      <c r="W26" s="59">
        <v>8</v>
      </c>
      <c r="X26" s="3"/>
      <c r="Y26" s="3"/>
      <c r="Z26" s="107"/>
      <c r="AA26" s="3"/>
      <c r="AB26" s="58"/>
      <c r="AC26" s="59"/>
      <c r="AD26" s="107"/>
      <c r="AE26" s="59"/>
      <c r="AF26" s="58"/>
      <c r="AG26" s="239"/>
    </row>
    <row r="27" spans="1:33">
      <c r="A27" s="54">
        <v>26</v>
      </c>
      <c r="B27" s="255" t="s">
        <v>382</v>
      </c>
      <c r="C27" s="16" t="s">
        <v>92</v>
      </c>
      <c r="D27" s="16" t="s">
        <v>93</v>
      </c>
      <c r="E27" s="484" t="s">
        <v>338</v>
      </c>
      <c r="F27" s="256">
        <f t="shared" si="0"/>
        <v>16</v>
      </c>
      <c r="G27" s="3">
        <v>10</v>
      </c>
      <c r="H27" s="58"/>
      <c r="I27" s="59"/>
      <c r="J27" s="107"/>
      <c r="K27" s="59"/>
      <c r="L27" s="59"/>
      <c r="M27" s="107"/>
      <c r="N27" s="3"/>
      <c r="O27" s="58"/>
      <c r="P27" s="59"/>
      <c r="Q27" s="107"/>
      <c r="R27" s="58"/>
      <c r="S27" s="3"/>
      <c r="T27" s="59"/>
      <c r="U27" s="59"/>
      <c r="V27" s="3"/>
      <c r="W27" s="59"/>
      <c r="X27" s="3"/>
      <c r="Y27" s="3"/>
      <c r="Z27" s="107"/>
      <c r="AA27" s="3">
        <v>6</v>
      </c>
      <c r="AB27" s="58"/>
      <c r="AC27" s="59"/>
      <c r="AD27" s="107"/>
      <c r="AE27" s="59"/>
      <c r="AF27" s="58"/>
      <c r="AG27" s="239"/>
    </row>
    <row r="28" spans="1:33">
      <c r="A28" s="425">
        <v>27</v>
      </c>
      <c r="B28" s="482" t="s">
        <v>381</v>
      </c>
      <c r="C28" s="16" t="s">
        <v>173</v>
      </c>
      <c r="D28" s="16" t="s">
        <v>560</v>
      </c>
      <c r="E28" s="480" t="s">
        <v>45</v>
      </c>
      <c r="F28" s="436">
        <f t="shared" si="0"/>
        <v>10</v>
      </c>
      <c r="G28" s="355"/>
      <c r="H28" s="352"/>
      <c r="I28" s="353"/>
      <c r="J28" s="354"/>
      <c r="K28" s="353"/>
      <c r="L28" s="353"/>
      <c r="M28" s="354"/>
      <c r="N28" s="355"/>
      <c r="O28" s="352"/>
      <c r="P28" s="353"/>
      <c r="Q28" s="354"/>
      <c r="R28" s="352"/>
      <c r="S28" s="355"/>
      <c r="T28" s="353"/>
      <c r="U28" s="353"/>
      <c r="V28" s="355"/>
      <c r="W28" s="353"/>
      <c r="X28" s="355">
        <v>6</v>
      </c>
      <c r="Y28" s="355">
        <v>4</v>
      </c>
      <c r="Z28" s="354"/>
      <c r="AA28" s="355"/>
      <c r="AB28" s="352"/>
      <c r="AC28" s="353"/>
      <c r="AD28" s="354"/>
      <c r="AE28" s="353"/>
      <c r="AF28" s="352"/>
      <c r="AG28" s="481"/>
    </row>
    <row r="29" spans="1:33">
      <c r="A29" s="538"/>
      <c r="B29" s="482" t="s">
        <v>381</v>
      </c>
      <c r="C29" s="16" t="s">
        <v>302</v>
      </c>
      <c r="D29" s="16" t="s">
        <v>303</v>
      </c>
      <c r="E29" s="608" t="s">
        <v>20</v>
      </c>
      <c r="F29" s="609">
        <f t="shared" si="0"/>
        <v>10</v>
      </c>
      <c r="G29" s="542"/>
      <c r="H29" s="540"/>
      <c r="I29" s="546"/>
      <c r="J29" s="541"/>
      <c r="K29" s="546"/>
      <c r="L29" s="546"/>
      <c r="M29" s="541"/>
      <c r="N29" s="542"/>
      <c r="O29" s="540"/>
      <c r="P29" s="546"/>
      <c r="Q29" s="541"/>
      <c r="R29" s="540"/>
      <c r="S29" s="542"/>
      <c r="T29" s="546"/>
      <c r="U29" s="546"/>
      <c r="V29" s="542"/>
      <c r="W29" s="546"/>
      <c r="X29" s="542"/>
      <c r="Y29" s="542"/>
      <c r="Z29" s="541"/>
      <c r="AA29" s="542">
        <v>10</v>
      </c>
      <c r="AB29" s="540"/>
      <c r="AC29" s="546"/>
      <c r="AD29" s="541"/>
      <c r="AE29" s="546"/>
      <c r="AF29" s="540"/>
      <c r="AG29" s="610"/>
    </row>
    <row r="30" spans="1:33">
      <c r="A30" s="425">
        <v>28</v>
      </c>
      <c r="B30" s="482" t="s">
        <v>381</v>
      </c>
      <c r="C30" s="16" t="s">
        <v>173</v>
      </c>
      <c r="D30" s="16" t="s">
        <v>560</v>
      </c>
      <c r="E30" s="480" t="s">
        <v>45</v>
      </c>
      <c r="F30" s="436">
        <f t="shared" si="0"/>
        <v>2</v>
      </c>
      <c r="G30" s="355"/>
      <c r="H30" s="352"/>
      <c r="I30" s="353"/>
      <c r="J30" s="354"/>
      <c r="K30" s="353"/>
      <c r="L30" s="353"/>
      <c r="M30" s="354"/>
      <c r="N30" s="355"/>
      <c r="O30" s="352"/>
      <c r="P30" s="353"/>
      <c r="Q30" s="354"/>
      <c r="R30" s="352"/>
      <c r="S30" s="355"/>
      <c r="T30" s="353"/>
      <c r="U30" s="353"/>
      <c r="V30" s="355"/>
      <c r="W30" s="353">
        <v>2</v>
      </c>
      <c r="X30" s="355"/>
      <c r="Y30" s="355"/>
      <c r="Z30" s="354"/>
      <c r="AA30" s="355"/>
      <c r="AB30" s="352"/>
      <c r="AC30" s="353"/>
      <c r="AD30" s="354"/>
      <c r="AE30" s="353"/>
      <c r="AF30" s="352"/>
      <c r="AG30" s="481"/>
    </row>
    <row r="31" spans="1:33">
      <c r="A31" s="538"/>
      <c r="B31" s="482" t="s">
        <v>381</v>
      </c>
      <c r="C31" s="16" t="s">
        <v>694</v>
      </c>
      <c r="D31" s="16" t="s">
        <v>695</v>
      </c>
      <c r="E31" s="484" t="s">
        <v>55</v>
      </c>
      <c r="F31" s="609">
        <f t="shared" si="0"/>
        <v>1</v>
      </c>
      <c r="G31" s="542"/>
      <c r="H31" s="540"/>
      <c r="I31" s="546"/>
      <c r="J31" s="541"/>
      <c r="K31" s="546"/>
      <c r="L31" s="546"/>
      <c r="M31" s="541"/>
      <c r="N31" s="542"/>
      <c r="O31" s="540"/>
      <c r="P31" s="546"/>
      <c r="Q31" s="541"/>
      <c r="R31" s="540"/>
      <c r="S31" s="542"/>
      <c r="T31" s="546"/>
      <c r="U31" s="546">
        <v>1</v>
      </c>
      <c r="V31" s="542"/>
      <c r="W31" s="546"/>
      <c r="X31" s="542"/>
      <c r="Y31" s="542"/>
      <c r="Z31" s="541"/>
      <c r="AA31" s="542"/>
      <c r="AB31" s="540"/>
      <c r="AC31" s="546"/>
      <c r="AD31" s="541"/>
      <c r="AE31" s="546"/>
      <c r="AF31" s="540"/>
      <c r="AG31" s="610"/>
    </row>
    <row r="32" spans="1:33">
      <c r="A32" s="109"/>
      <c r="B32" s="255" t="s">
        <v>381</v>
      </c>
      <c r="C32" s="16" t="s">
        <v>109</v>
      </c>
      <c r="D32" s="16" t="s">
        <v>110</v>
      </c>
      <c r="E32" s="484" t="s">
        <v>282</v>
      </c>
      <c r="F32" s="256">
        <f t="shared" si="0"/>
        <v>0</v>
      </c>
      <c r="G32" s="3"/>
      <c r="H32" s="58"/>
      <c r="I32" s="59"/>
      <c r="J32" s="107"/>
      <c r="K32" s="59"/>
      <c r="L32" s="59"/>
      <c r="M32" s="107"/>
      <c r="N32" s="3"/>
      <c r="O32" s="58"/>
      <c r="P32" s="59"/>
      <c r="Q32" s="107"/>
      <c r="R32" s="58"/>
      <c r="S32" s="3"/>
      <c r="T32" s="59"/>
      <c r="U32" s="59"/>
      <c r="V32" s="3"/>
      <c r="W32" s="59"/>
      <c r="X32" s="3"/>
      <c r="Y32" s="3"/>
      <c r="Z32" s="107"/>
      <c r="AA32" s="3"/>
      <c r="AB32" s="58"/>
      <c r="AC32" s="59"/>
      <c r="AD32" s="107"/>
      <c r="AE32" s="59"/>
      <c r="AF32" s="58"/>
      <c r="AG32" s="239"/>
    </row>
    <row r="33" spans="1:33">
      <c r="A33" s="109"/>
      <c r="B33" s="255" t="s">
        <v>381</v>
      </c>
      <c r="C33" s="16" t="s">
        <v>99</v>
      </c>
      <c r="D33" s="16" t="s">
        <v>100</v>
      </c>
      <c r="E33" s="484" t="s">
        <v>60</v>
      </c>
      <c r="F33" s="256">
        <f t="shared" si="0"/>
        <v>0</v>
      </c>
      <c r="G33" s="3"/>
      <c r="H33" s="58"/>
      <c r="I33" s="59"/>
      <c r="J33" s="107"/>
      <c r="K33" s="59"/>
      <c r="L33" s="59"/>
      <c r="M33" s="107"/>
      <c r="N33" s="3"/>
      <c r="O33" s="58"/>
      <c r="P33" s="59"/>
      <c r="Q33" s="107"/>
      <c r="R33" s="58"/>
      <c r="S33" s="3"/>
      <c r="T33" s="59"/>
      <c r="U33" s="59"/>
      <c r="V33" s="3"/>
      <c r="W33" s="59"/>
      <c r="X33" s="3"/>
      <c r="Y33" s="3"/>
      <c r="Z33" s="107"/>
      <c r="AA33" s="3"/>
      <c r="AB33" s="58"/>
      <c r="AC33" s="59"/>
      <c r="AD33" s="107"/>
      <c r="AE33" s="59"/>
      <c r="AF33" s="58"/>
      <c r="AG33" s="239"/>
    </row>
    <row r="34" spans="1:33">
      <c r="A34" s="538"/>
      <c r="B34" s="607"/>
      <c r="C34" s="521"/>
      <c r="D34" s="521"/>
      <c r="E34" s="608"/>
      <c r="F34" s="609">
        <f t="shared" si="0"/>
        <v>0</v>
      </c>
      <c r="G34" s="542"/>
      <c r="H34" s="540"/>
      <c r="I34" s="546"/>
      <c r="J34" s="541"/>
      <c r="K34" s="546"/>
      <c r="L34" s="546"/>
      <c r="M34" s="541"/>
      <c r="N34" s="542"/>
      <c r="O34" s="540"/>
      <c r="P34" s="546"/>
      <c r="Q34" s="541"/>
      <c r="R34" s="540"/>
      <c r="S34" s="542"/>
      <c r="T34" s="546"/>
      <c r="U34" s="546"/>
      <c r="V34" s="542"/>
      <c r="W34" s="546"/>
      <c r="X34" s="542"/>
      <c r="Y34" s="542"/>
      <c r="Z34" s="541"/>
      <c r="AA34" s="542"/>
      <c r="AB34" s="540"/>
      <c r="AC34" s="546"/>
      <c r="AD34" s="541"/>
      <c r="AE34" s="546"/>
      <c r="AF34" s="540"/>
      <c r="AG34" s="610"/>
    </row>
  </sheetData>
  <hyperlinks>
    <hyperlink ref="B4" r:id="rId1" display="W@" xr:uid="{00000000-0004-0000-0400-000000000000}"/>
  </hyperlinks>
  <pageMargins left="0.25" right="0.25" top="0.75" bottom="0.75" header="0.3" footer="0.3"/>
  <pageSetup paperSize="5" orientation="landscape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Teams!$A:$A</xm:f>
          </x14:formula1>
          <xm:sqref>E1:E1048576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R136"/>
  <sheetViews>
    <sheetView zoomScale="80" zoomScaleNormal="80" workbookViewId="0">
      <pane ySplit="1" topLeftCell="A2" activePane="bottomLeft" state="frozen"/>
      <selection activeCell="R16" sqref="R16"/>
      <selection pane="bottomLeft"/>
    </sheetView>
  </sheetViews>
  <sheetFormatPr defaultColWidth="8.85546875" defaultRowHeight="15"/>
  <cols>
    <col min="1" max="2" width="7.7109375" style="32" customWidth="1"/>
    <col min="3" max="3" width="19.7109375" style="1" customWidth="1"/>
    <col min="4" max="4" width="12.7109375" style="1" customWidth="1"/>
    <col min="5" max="5" width="30.7109375" style="43" customWidth="1"/>
    <col min="6" max="6" width="8.28515625" style="33" customWidth="1"/>
    <col min="7" max="8" width="8.28515625" style="34" customWidth="1"/>
    <col min="9" max="10" width="8.28515625" style="35" customWidth="1"/>
    <col min="11" max="11" width="8.28515625" style="36" customWidth="1"/>
    <col min="12" max="15" width="8.28515625" style="35" customWidth="1"/>
    <col min="16" max="16" width="8.28515625" style="37" customWidth="1"/>
    <col min="17" max="17" width="8.28515625" style="38" customWidth="1"/>
    <col min="18" max="18" width="3.5703125" style="1" customWidth="1"/>
    <col min="19" max="19" width="3.5703125" style="39" customWidth="1"/>
    <col min="20" max="20" width="3.5703125" style="40" customWidth="1"/>
    <col min="21" max="21" width="3.5703125" style="105" customWidth="1"/>
    <col min="22" max="23" width="3.5703125" style="40" customWidth="1"/>
    <col min="24" max="24" width="3.5703125" style="105" customWidth="1"/>
    <col min="25" max="25" width="3.5703125" style="1" customWidth="1"/>
    <col min="26" max="27" width="3.5703125" style="40" customWidth="1"/>
    <col min="28" max="28" width="3.5703125" style="105" customWidth="1"/>
    <col min="29" max="29" width="3.5703125" style="39" customWidth="1"/>
    <col min="30" max="32" width="3.5703125" style="40" customWidth="1"/>
    <col min="33" max="33" width="3.5703125" style="42" customWidth="1"/>
    <col min="34" max="34" width="3.5703125" style="40" customWidth="1"/>
    <col min="35" max="36" width="3.5703125" style="41" customWidth="1"/>
    <col min="37" max="37" width="3.5703125" style="105" customWidth="1"/>
    <col min="38" max="38" width="3.5703125" style="1" customWidth="1"/>
    <col min="39" max="39" width="3.5703125" style="39" bestFit="1" customWidth="1"/>
    <col min="40" max="40" width="3.5703125" style="40" bestFit="1" customWidth="1"/>
    <col min="41" max="41" width="3.5703125" style="105" bestFit="1" customWidth="1"/>
    <col min="42" max="42" width="3.5703125" style="40" bestFit="1" customWidth="1"/>
    <col min="43" max="43" width="3.5703125" style="39" customWidth="1"/>
    <col min="44" max="44" width="3.7109375" style="102" bestFit="1" customWidth="1"/>
    <col min="45" max="16384" width="8.85546875" style="1"/>
  </cols>
  <sheetData>
    <row r="1" spans="1:44" ht="162" customHeight="1" thickBot="1">
      <c r="A1" s="212" t="s">
        <v>3</v>
      </c>
      <c r="B1" s="212" t="s">
        <v>376</v>
      </c>
      <c r="C1" s="251" t="s">
        <v>0</v>
      </c>
      <c r="D1" s="252" t="s">
        <v>1</v>
      </c>
      <c r="E1" s="253" t="s">
        <v>2</v>
      </c>
      <c r="F1" s="213" t="s">
        <v>305</v>
      </c>
      <c r="G1" s="214" t="s">
        <v>4</v>
      </c>
      <c r="H1" s="215" t="s">
        <v>392</v>
      </c>
      <c r="I1" s="216" t="s">
        <v>307</v>
      </c>
      <c r="J1" s="217" t="s">
        <v>5</v>
      </c>
      <c r="K1" s="218" t="s">
        <v>308</v>
      </c>
      <c r="L1" s="219" t="s">
        <v>266</v>
      </c>
      <c r="M1" s="220" t="s">
        <v>309</v>
      </c>
      <c r="N1" s="221" t="s">
        <v>310</v>
      </c>
      <c r="O1" s="222" t="s">
        <v>311</v>
      </c>
      <c r="P1" s="223" t="s">
        <v>312</v>
      </c>
      <c r="Q1" s="224" t="s">
        <v>314</v>
      </c>
      <c r="R1" s="225" t="s">
        <v>315</v>
      </c>
      <c r="S1" s="226" t="s">
        <v>316</v>
      </c>
      <c r="T1" s="227" t="s">
        <v>317</v>
      </c>
      <c r="U1" s="228" t="s">
        <v>354</v>
      </c>
      <c r="V1" s="229" t="s">
        <v>365</v>
      </c>
      <c r="W1" s="227" t="s">
        <v>364</v>
      </c>
      <c r="X1" s="228" t="s">
        <v>366</v>
      </c>
      <c r="Y1" s="227" t="s">
        <v>7</v>
      </c>
      <c r="Z1" s="226" t="s">
        <v>6</v>
      </c>
      <c r="AA1" s="227" t="s">
        <v>379</v>
      </c>
      <c r="AB1" s="230" t="s">
        <v>8</v>
      </c>
      <c r="AC1" s="231" t="s">
        <v>320</v>
      </c>
      <c r="AD1" s="227" t="s">
        <v>319</v>
      </c>
      <c r="AE1" s="231" t="s">
        <v>321</v>
      </c>
      <c r="AF1" s="227" t="s">
        <v>285</v>
      </c>
      <c r="AG1" s="227" t="s">
        <v>385</v>
      </c>
      <c r="AH1" s="229" t="s">
        <v>323</v>
      </c>
      <c r="AI1" s="227" t="s">
        <v>377</v>
      </c>
      <c r="AJ1" s="227" t="s">
        <v>378</v>
      </c>
      <c r="AK1" s="228" t="s">
        <v>324</v>
      </c>
      <c r="AL1" s="227" t="s">
        <v>294</v>
      </c>
      <c r="AM1" s="226" t="s">
        <v>9</v>
      </c>
      <c r="AN1" s="229" t="s">
        <v>10</v>
      </c>
      <c r="AO1" s="228" t="s">
        <v>11</v>
      </c>
      <c r="AP1" s="229" t="s">
        <v>380</v>
      </c>
      <c r="AQ1" s="226" t="s">
        <v>329</v>
      </c>
      <c r="AR1" s="232" t="s">
        <v>12</v>
      </c>
    </row>
    <row r="2" spans="1:44">
      <c r="A2" s="233">
        <v>1</v>
      </c>
      <c r="B2" s="168" t="s">
        <v>383</v>
      </c>
      <c r="C2" s="169" t="s">
        <v>166</v>
      </c>
      <c r="D2" s="169" t="s">
        <v>167</v>
      </c>
      <c r="E2" s="637" t="s">
        <v>291</v>
      </c>
      <c r="F2" s="652">
        <f t="shared" ref="F2:F37" si="0">SUM(O2,P2,Q2)</f>
        <v>62</v>
      </c>
      <c r="G2" s="199">
        <f t="shared" ref="G2:G37" si="1">SUM(H2,I2,J2,K2,M2,O2)</f>
        <v>60</v>
      </c>
      <c r="H2" s="242">
        <f t="shared" ref="H2:H37" si="2">+IF(SUM(L2,N2,P2)&gt;20,20,SUM(L2,N2,P2))</f>
        <v>20</v>
      </c>
      <c r="I2" s="243">
        <v>0</v>
      </c>
      <c r="J2" s="244">
        <v>0</v>
      </c>
      <c r="K2" s="245">
        <v>20</v>
      </c>
      <c r="L2" s="246">
        <v>0</v>
      </c>
      <c r="M2" s="184">
        <v>0</v>
      </c>
      <c r="N2" s="185">
        <v>0</v>
      </c>
      <c r="O2" s="7">
        <f t="shared" ref="O2:O37" si="3">SUM(R2,T2,V2,W2,Y2,AA2,AD2,AF2,AG2,AH2,AI2,AJ2,AL2,AN2,AP2)</f>
        <v>20</v>
      </c>
      <c r="P2" s="78">
        <f t="shared" ref="P2:P37" si="4">SUM(S2,Z2,AC2,AE2,AM2,AQ2,AR2)</f>
        <v>32</v>
      </c>
      <c r="Q2" s="79">
        <f t="shared" ref="Q2:Q37" si="5">SUM(U2,X2,AB2,AK2,AO2)</f>
        <v>10</v>
      </c>
      <c r="R2" s="209">
        <v>8</v>
      </c>
      <c r="S2" s="11">
        <v>6</v>
      </c>
      <c r="T2" s="12">
        <v>8</v>
      </c>
      <c r="U2" s="103">
        <v>10</v>
      </c>
      <c r="V2" s="12"/>
      <c r="W2" s="12"/>
      <c r="X2" s="103"/>
      <c r="Y2" s="14"/>
      <c r="Z2" s="11"/>
      <c r="AA2" s="12"/>
      <c r="AB2" s="103"/>
      <c r="AC2" s="11"/>
      <c r="AD2" s="14"/>
      <c r="AE2" s="12"/>
      <c r="AF2" s="12"/>
      <c r="AG2" s="14"/>
      <c r="AH2" s="12"/>
      <c r="AI2" s="14"/>
      <c r="AJ2" s="14"/>
      <c r="AK2" s="103"/>
      <c r="AL2" s="14"/>
      <c r="AM2" s="11">
        <v>6</v>
      </c>
      <c r="AN2" s="12">
        <v>4</v>
      </c>
      <c r="AO2" s="103"/>
      <c r="AP2" s="12"/>
      <c r="AQ2" s="11"/>
      <c r="AR2" s="234">
        <v>20</v>
      </c>
    </row>
    <row r="3" spans="1:44">
      <c r="A3" s="650">
        <v>2</v>
      </c>
      <c r="B3" s="157" t="s">
        <v>384</v>
      </c>
      <c r="C3" s="651" t="s">
        <v>529</v>
      </c>
      <c r="D3" s="22" t="s">
        <v>530</v>
      </c>
      <c r="E3" s="164" t="s">
        <v>55</v>
      </c>
      <c r="F3" s="167">
        <f t="shared" si="0"/>
        <v>50</v>
      </c>
      <c r="G3" s="476">
        <f t="shared" si="1"/>
        <v>45</v>
      </c>
      <c r="H3" s="200">
        <f t="shared" si="2"/>
        <v>20</v>
      </c>
      <c r="I3" s="247">
        <v>0</v>
      </c>
      <c r="J3" s="28">
        <v>0</v>
      </c>
      <c r="K3" s="31"/>
      <c r="L3" s="653"/>
      <c r="M3" s="186">
        <v>0</v>
      </c>
      <c r="N3" s="187">
        <v>0</v>
      </c>
      <c r="O3" s="7">
        <f t="shared" si="3"/>
        <v>25</v>
      </c>
      <c r="P3" s="55">
        <f t="shared" si="4"/>
        <v>25</v>
      </c>
      <c r="Q3" s="57">
        <f t="shared" si="5"/>
        <v>0</v>
      </c>
      <c r="R3" s="210"/>
      <c r="S3" s="24"/>
      <c r="T3" s="25"/>
      <c r="U3" s="104"/>
      <c r="V3" s="25"/>
      <c r="W3" s="25"/>
      <c r="X3" s="104"/>
      <c r="Y3" s="23"/>
      <c r="Z3" s="24"/>
      <c r="AA3" s="25"/>
      <c r="AB3" s="104"/>
      <c r="AC3" s="24"/>
      <c r="AD3" s="23"/>
      <c r="AE3" s="25"/>
      <c r="AF3" s="25">
        <v>25</v>
      </c>
      <c r="AG3" s="23"/>
      <c r="AH3" s="25"/>
      <c r="AI3" s="23"/>
      <c r="AJ3" s="23"/>
      <c r="AK3" s="104"/>
      <c r="AL3" s="23"/>
      <c r="AM3" s="24"/>
      <c r="AN3" s="25"/>
      <c r="AO3" s="104"/>
      <c r="AP3" s="25"/>
      <c r="AQ3" s="24"/>
      <c r="AR3" s="235">
        <v>25</v>
      </c>
    </row>
    <row r="4" spans="1:44">
      <c r="A4" s="54">
        <v>3</v>
      </c>
      <c r="B4" s="168" t="s">
        <v>383</v>
      </c>
      <c r="C4" s="23" t="s">
        <v>439</v>
      </c>
      <c r="D4" s="23" t="s">
        <v>511</v>
      </c>
      <c r="E4" s="163" t="s">
        <v>16</v>
      </c>
      <c r="F4" s="198">
        <f t="shared" si="0"/>
        <v>49</v>
      </c>
      <c r="G4" s="476">
        <f t="shared" si="1"/>
        <v>49</v>
      </c>
      <c r="H4" s="200">
        <f t="shared" si="2"/>
        <v>12</v>
      </c>
      <c r="I4" s="247">
        <v>0</v>
      </c>
      <c r="J4" s="28">
        <v>0</v>
      </c>
      <c r="K4" s="90"/>
      <c r="L4" s="248"/>
      <c r="M4" s="186">
        <v>0</v>
      </c>
      <c r="N4" s="187">
        <v>0</v>
      </c>
      <c r="O4" s="7">
        <f t="shared" si="3"/>
        <v>37</v>
      </c>
      <c r="P4" s="55">
        <f t="shared" si="4"/>
        <v>12</v>
      </c>
      <c r="Q4" s="57">
        <f t="shared" si="5"/>
        <v>0</v>
      </c>
      <c r="R4" s="210"/>
      <c r="S4" s="24"/>
      <c r="T4" s="25"/>
      <c r="U4" s="104"/>
      <c r="V4" s="25"/>
      <c r="W4" s="25"/>
      <c r="X4" s="104"/>
      <c r="Y4" s="23"/>
      <c r="Z4" s="24"/>
      <c r="AA4" s="25"/>
      <c r="AB4" s="104"/>
      <c r="AC4" s="24"/>
      <c r="AD4" s="23"/>
      <c r="AE4" s="25"/>
      <c r="AF4" s="25">
        <v>6</v>
      </c>
      <c r="AG4" s="23"/>
      <c r="AH4" s="25"/>
      <c r="AI4" s="23"/>
      <c r="AJ4" s="23"/>
      <c r="AK4" s="104"/>
      <c r="AL4" s="23">
        <v>6</v>
      </c>
      <c r="AM4" s="24">
        <v>12</v>
      </c>
      <c r="AN4" s="25">
        <v>10</v>
      </c>
      <c r="AO4" s="104"/>
      <c r="AP4" s="25">
        <v>15</v>
      </c>
      <c r="AQ4" s="24"/>
      <c r="AR4" s="235"/>
    </row>
    <row r="5" spans="1:44">
      <c r="A5" s="54">
        <v>4</v>
      </c>
      <c r="B5" s="26" t="s">
        <v>383</v>
      </c>
      <c r="C5" s="23" t="s">
        <v>210</v>
      </c>
      <c r="D5" s="23" t="s">
        <v>206</v>
      </c>
      <c r="E5" s="163" t="s">
        <v>51</v>
      </c>
      <c r="F5" s="167">
        <f t="shared" si="0"/>
        <v>47</v>
      </c>
      <c r="G5" s="476">
        <f t="shared" si="1"/>
        <v>47</v>
      </c>
      <c r="H5" s="200">
        <f t="shared" si="2"/>
        <v>0</v>
      </c>
      <c r="I5" s="247">
        <v>0</v>
      </c>
      <c r="J5" s="28"/>
      <c r="K5" s="90"/>
      <c r="L5" s="248">
        <v>0</v>
      </c>
      <c r="M5" s="186">
        <v>0</v>
      </c>
      <c r="N5" s="187">
        <v>0</v>
      </c>
      <c r="O5" s="7">
        <f t="shared" si="3"/>
        <v>47</v>
      </c>
      <c r="P5" s="55">
        <f t="shared" si="4"/>
        <v>0</v>
      </c>
      <c r="Q5" s="57">
        <f t="shared" si="5"/>
        <v>0</v>
      </c>
      <c r="R5" s="210"/>
      <c r="S5" s="24"/>
      <c r="T5" s="25"/>
      <c r="U5" s="104"/>
      <c r="V5" s="25"/>
      <c r="W5" s="25"/>
      <c r="X5" s="104"/>
      <c r="Y5" s="23"/>
      <c r="Z5" s="24"/>
      <c r="AA5" s="25"/>
      <c r="AB5" s="104"/>
      <c r="AC5" s="24"/>
      <c r="AD5" s="23"/>
      <c r="AE5" s="25"/>
      <c r="AF5" s="25">
        <v>15</v>
      </c>
      <c r="AG5" s="23"/>
      <c r="AH5" s="25">
        <v>12</v>
      </c>
      <c r="AI5" s="23"/>
      <c r="AJ5" s="23"/>
      <c r="AK5" s="104"/>
      <c r="AL5" s="23"/>
      <c r="AM5" s="24"/>
      <c r="AN5" s="25"/>
      <c r="AO5" s="104"/>
      <c r="AP5" s="25">
        <v>20</v>
      </c>
      <c r="AQ5" s="24"/>
      <c r="AR5" s="235"/>
    </row>
    <row r="6" spans="1:44">
      <c r="A6" s="422">
        <v>5</v>
      </c>
      <c r="B6" s="168" t="s">
        <v>383</v>
      </c>
      <c r="C6" s="475" t="s">
        <v>485</v>
      </c>
      <c r="D6" s="23" t="s">
        <v>486</v>
      </c>
      <c r="E6" s="443" t="s">
        <v>16</v>
      </c>
      <c r="F6" s="444">
        <f t="shared" si="0"/>
        <v>36</v>
      </c>
      <c r="G6" s="594">
        <f t="shared" si="1"/>
        <v>26</v>
      </c>
      <c r="H6" s="447">
        <f t="shared" si="2"/>
        <v>20</v>
      </c>
      <c r="I6" s="414"/>
      <c r="J6" s="449"/>
      <c r="K6" s="450"/>
      <c r="L6" s="248"/>
      <c r="M6" s="373"/>
      <c r="N6" s="375"/>
      <c r="O6" s="418">
        <f t="shared" si="3"/>
        <v>6</v>
      </c>
      <c r="P6" s="453">
        <f t="shared" si="4"/>
        <v>30</v>
      </c>
      <c r="Q6" s="595">
        <f t="shared" si="5"/>
        <v>0</v>
      </c>
      <c r="R6" s="596"/>
      <c r="S6" s="457"/>
      <c r="T6" s="405"/>
      <c r="U6" s="458"/>
      <c r="V6" s="405"/>
      <c r="W6" s="405"/>
      <c r="X6" s="458"/>
      <c r="Y6" s="459"/>
      <c r="Z6" s="457"/>
      <c r="AA6" s="405"/>
      <c r="AB6" s="458"/>
      <c r="AC6" s="457"/>
      <c r="AD6" s="459">
        <v>4</v>
      </c>
      <c r="AE6" s="405">
        <v>10</v>
      </c>
      <c r="AF6" s="405">
        <v>2</v>
      </c>
      <c r="AG6" s="459"/>
      <c r="AH6" s="405"/>
      <c r="AI6" s="459"/>
      <c r="AJ6" s="459"/>
      <c r="AK6" s="458"/>
      <c r="AL6" s="459"/>
      <c r="AM6" s="457"/>
      <c r="AN6" s="405"/>
      <c r="AO6" s="458"/>
      <c r="AP6" s="405"/>
      <c r="AQ6" s="457"/>
      <c r="AR6" s="478">
        <v>20</v>
      </c>
    </row>
    <row r="7" spans="1:44">
      <c r="A7" s="54">
        <v>6</v>
      </c>
      <c r="B7" s="26" t="s">
        <v>467</v>
      </c>
      <c r="C7" s="23" t="s">
        <v>468</v>
      </c>
      <c r="D7" s="23" t="s">
        <v>469</v>
      </c>
      <c r="E7" s="163" t="s">
        <v>34</v>
      </c>
      <c r="F7" s="198">
        <f t="shared" si="0"/>
        <v>27</v>
      </c>
      <c r="G7" s="199">
        <f t="shared" si="1"/>
        <v>27</v>
      </c>
      <c r="H7" s="200">
        <f t="shared" si="2"/>
        <v>15</v>
      </c>
      <c r="I7" s="247"/>
      <c r="J7" s="28">
        <v>0</v>
      </c>
      <c r="K7" s="90">
        <v>0</v>
      </c>
      <c r="L7" s="248">
        <v>0</v>
      </c>
      <c r="M7" s="186">
        <v>0</v>
      </c>
      <c r="N7" s="187">
        <v>0</v>
      </c>
      <c r="O7" s="7">
        <f t="shared" si="3"/>
        <v>12</v>
      </c>
      <c r="P7" s="55">
        <f t="shared" si="4"/>
        <v>15</v>
      </c>
      <c r="Q7" s="57">
        <f t="shared" si="5"/>
        <v>0</v>
      </c>
      <c r="R7" s="210"/>
      <c r="S7" s="24"/>
      <c r="T7" s="25"/>
      <c r="U7" s="104"/>
      <c r="V7" s="25"/>
      <c r="W7" s="25"/>
      <c r="X7" s="104"/>
      <c r="Y7" s="23"/>
      <c r="Z7" s="24"/>
      <c r="AA7" s="25"/>
      <c r="AB7" s="104"/>
      <c r="AC7" s="24">
        <v>15</v>
      </c>
      <c r="AD7" s="23"/>
      <c r="AE7" s="25"/>
      <c r="AF7" s="25"/>
      <c r="AG7" s="23"/>
      <c r="AH7" s="25"/>
      <c r="AI7" s="23">
        <v>8</v>
      </c>
      <c r="AJ7" s="23">
        <v>4</v>
      </c>
      <c r="AK7" s="104"/>
      <c r="AL7" s="23"/>
      <c r="AM7" s="24"/>
      <c r="AN7" s="25"/>
      <c r="AO7" s="104"/>
      <c r="AP7" s="25"/>
      <c r="AQ7" s="24"/>
      <c r="AR7" s="235"/>
    </row>
    <row r="8" spans="1:44">
      <c r="A8" s="54">
        <v>7</v>
      </c>
      <c r="B8" s="168" t="s">
        <v>384</v>
      </c>
      <c r="C8" s="23" t="s">
        <v>618</v>
      </c>
      <c r="D8" s="23" t="s">
        <v>619</v>
      </c>
      <c r="E8" s="163" t="s">
        <v>19</v>
      </c>
      <c r="F8" s="198">
        <f t="shared" si="0"/>
        <v>23</v>
      </c>
      <c r="G8" s="476">
        <f t="shared" si="1"/>
        <v>23</v>
      </c>
      <c r="H8" s="200">
        <f t="shared" si="2"/>
        <v>15</v>
      </c>
      <c r="I8" s="247"/>
      <c r="J8" s="28"/>
      <c r="K8" s="90"/>
      <c r="L8" s="248"/>
      <c r="M8" s="186">
        <v>0</v>
      </c>
      <c r="N8" s="187">
        <v>0</v>
      </c>
      <c r="O8" s="7">
        <f t="shared" si="3"/>
        <v>8</v>
      </c>
      <c r="P8" s="55">
        <f t="shared" si="4"/>
        <v>15</v>
      </c>
      <c r="Q8" s="57">
        <f t="shared" si="5"/>
        <v>0</v>
      </c>
      <c r="R8" s="210"/>
      <c r="S8" s="24"/>
      <c r="T8" s="25"/>
      <c r="U8" s="104"/>
      <c r="V8" s="25"/>
      <c r="W8" s="25"/>
      <c r="X8" s="104"/>
      <c r="Y8" s="23"/>
      <c r="Z8" s="24"/>
      <c r="AA8" s="25"/>
      <c r="AB8" s="104"/>
      <c r="AC8" s="24"/>
      <c r="AD8" s="23"/>
      <c r="AE8" s="25"/>
      <c r="AF8" s="25"/>
      <c r="AG8" s="23"/>
      <c r="AH8" s="25"/>
      <c r="AI8" s="23"/>
      <c r="AJ8" s="23"/>
      <c r="AK8" s="104"/>
      <c r="AL8" s="23">
        <v>8</v>
      </c>
      <c r="AM8" s="24">
        <v>15</v>
      </c>
      <c r="AN8" s="25"/>
      <c r="AO8" s="104"/>
      <c r="AP8" s="25"/>
      <c r="AQ8" s="24"/>
      <c r="AR8" s="235"/>
    </row>
    <row r="9" spans="1:44">
      <c r="A9" s="54">
        <v>8</v>
      </c>
      <c r="B9" s="26" t="s">
        <v>384</v>
      </c>
      <c r="C9" s="23" t="s">
        <v>214</v>
      </c>
      <c r="D9" s="23" t="s">
        <v>674</v>
      </c>
      <c r="E9" s="163" t="s">
        <v>55</v>
      </c>
      <c r="F9" s="198">
        <f t="shared" si="0"/>
        <v>20</v>
      </c>
      <c r="G9" s="476">
        <f t="shared" si="1"/>
        <v>20</v>
      </c>
      <c r="H9" s="200">
        <f t="shared" si="2"/>
        <v>0</v>
      </c>
      <c r="I9" s="247">
        <v>0</v>
      </c>
      <c r="J9" s="28">
        <v>0</v>
      </c>
      <c r="K9" s="90">
        <v>0</v>
      </c>
      <c r="L9" s="248">
        <v>0</v>
      </c>
      <c r="M9" s="186">
        <v>0</v>
      </c>
      <c r="N9" s="187">
        <v>0</v>
      </c>
      <c r="O9" s="7">
        <f t="shared" si="3"/>
        <v>20</v>
      </c>
      <c r="P9" s="55">
        <f t="shared" si="4"/>
        <v>0</v>
      </c>
      <c r="Q9" s="57">
        <f t="shared" si="5"/>
        <v>0</v>
      </c>
      <c r="R9" s="210"/>
      <c r="S9" s="24"/>
      <c r="T9" s="25"/>
      <c r="U9" s="104"/>
      <c r="V9" s="25"/>
      <c r="W9" s="25"/>
      <c r="X9" s="104"/>
      <c r="Y9" s="23"/>
      <c r="Z9" s="24"/>
      <c r="AA9" s="25"/>
      <c r="AB9" s="104"/>
      <c r="AC9" s="24"/>
      <c r="AD9" s="23"/>
      <c r="AE9" s="25"/>
      <c r="AF9" s="25">
        <v>20</v>
      </c>
      <c r="AG9" s="23"/>
      <c r="AH9" s="25"/>
      <c r="AI9" s="23"/>
      <c r="AJ9" s="23"/>
      <c r="AK9" s="104"/>
      <c r="AL9" s="23"/>
      <c r="AM9" s="24"/>
      <c r="AN9" s="25"/>
      <c r="AO9" s="104"/>
      <c r="AP9" s="25"/>
      <c r="AQ9" s="24"/>
      <c r="AR9" s="235"/>
    </row>
    <row r="10" spans="1:44">
      <c r="A10" s="54">
        <v>9</v>
      </c>
      <c r="B10" s="473" t="s">
        <v>383</v>
      </c>
      <c r="C10" s="23" t="s">
        <v>472</v>
      </c>
      <c r="D10" s="23" t="s">
        <v>531</v>
      </c>
      <c r="E10" s="163" t="s">
        <v>81</v>
      </c>
      <c r="F10" s="198">
        <f t="shared" si="0"/>
        <v>18</v>
      </c>
      <c r="G10" s="476">
        <f t="shared" si="1"/>
        <v>18</v>
      </c>
      <c r="H10" s="200">
        <f t="shared" si="2"/>
        <v>0</v>
      </c>
      <c r="I10" s="247">
        <v>0</v>
      </c>
      <c r="J10" s="28">
        <v>0</v>
      </c>
      <c r="K10" s="90">
        <v>0</v>
      </c>
      <c r="L10" s="248">
        <v>0</v>
      </c>
      <c r="M10" s="186">
        <v>0</v>
      </c>
      <c r="N10" s="187">
        <v>0</v>
      </c>
      <c r="O10" s="7">
        <f t="shared" si="3"/>
        <v>18</v>
      </c>
      <c r="P10" s="55">
        <f t="shared" si="4"/>
        <v>0</v>
      </c>
      <c r="Q10" s="57">
        <f t="shared" si="5"/>
        <v>0</v>
      </c>
      <c r="R10" s="210"/>
      <c r="S10" s="24"/>
      <c r="T10" s="25"/>
      <c r="U10" s="104"/>
      <c r="V10" s="25"/>
      <c r="W10" s="25"/>
      <c r="X10" s="104"/>
      <c r="Y10" s="23"/>
      <c r="Z10" s="24"/>
      <c r="AA10" s="25"/>
      <c r="AB10" s="104"/>
      <c r="AC10" s="24"/>
      <c r="AD10" s="23"/>
      <c r="AE10" s="25"/>
      <c r="AF10" s="25">
        <v>12</v>
      </c>
      <c r="AG10" s="23"/>
      <c r="AH10" s="25"/>
      <c r="AI10" s="23"/>
      <c r="AJ10" s="23"/>
      <c r="AK10" s="104"/>
      <c r="AL10" s="23"/>
      <c r="AM10" s="24"/>
      <c r="AN10" s="25"/>
      <c r="AO10" s="104"/>
      <c r="AP10" s="25">
        <v>6</v>
      </c>
      <c r="AQ10" s="24"/>
      <c r="AR10" s="235"/>
    </row>
    <row r="11" spans="1:44" s="82" customFormat="1">
      <c r="A11" s="54">
        <v>10</v>
      </c>
      <c r="B11" s="168" t="s">
        <v>384</v>
      </c>
      <c r="C11" s="23" t="s">
        <v>550</v>
      </c>
      <c r="D11" s="23" t="s">
        <v>551</v>
      </c>
      <c r="E11" s="163" t="s">
        <v>51</v>
      </c>
      <c r="F11" s="198">
        <f t="shared" si="0"/>
        <v>18</v>
      </c>
      <c r="G11" s="199">
        <f t="shared" si="1"/>
        <v>18</v>
      </c>
      <c r="H11" s="200">
        <f t="shared" si="2"/>
        <v>0</v>
      </c>
      <c r="I11" s="247">
        <v>0</v>
      </c>
      <c r="J11" s="28">
        <v>0</v>
      </c>
      <c r="K11" s="90">
        <v>0</v>
      </c>
      <c r="L11" s="248">
        <v>0</v>
      </c>
      <c r="M11" s="186">
        <v>0</v>
      </c>
      <c r="N11" s="187">
        <v>0</v>
      </c>
      <c r="O11" s="7">
        <f t="shared" si="3"/>
        <v>18</v>
      </c>
      <c r="P11" s="55">
        <f t="shared" si="4"/>
        <v>0</v>
      </c>
      <c r="Q11" s="57">
        <f t="shared" si="5"/>
        <v>0</v>
      </c>
      <c r="R11" s="210"/>
      <c r="S11" s="24"/>
      <c r="T11" s="25"/>
      <c r="U11" s="104"/>
      <c r="V11" s="25"/>
      <c r="W11" s="25"/>
      <c r="X11" s="104"/>
      <c r="Y11" s="23"/>
      <c r="Z11" s="24"/>
      <c r="AA11" s="25"/>
      <c r="AB11" s="104"/>
      <c r="AC11" s="24"/>
      <c r="AD11" s="23"/>
      <c r="AE11" s="25"/>
      <c r="AF11" s="25"/>
      <c r="AG11" s="23"/>
      <c r="AH11" s="25">
        <v>8</v>
      </c>
      <c r="AI11" s="23"/>
      <c r="AJ11" s="23"/>
      <c r="AK11" s="104"/>
      <c r="AL11" s="23"/>
      <c r="AM11" s="24"/>
      <c r="AN11" s="25"/>
      <c r="AO11" s="104"/>
      <c r="AP11" s="25">
        <v>10</v>
      </c>
      <c r="AQ11" s="24"/>
      <c r="AR11" s="235"/>
    </row>
    <row r="12" spans="1:44">
      <c r="A12" s="54"/>
      <c r="B12" s="157" t="s">
        <v>383</v>
      </c>
      <c r="C12" s="30" t="s">
        <v>666</v>
      </c>
      <c r="D12" s="30" t="s">
        <v>667</v>
      </c>
      <c r="E12" s="196" t="s">
        <v>51</v>
      </c>
      <c r="F12" s="198">
        <f t="shared" si="0"/>
        <v>16</v>
      </c>
      <c r="G12" s="476">
        <f t="shared" si="1"/>
        <v>16</v>
      </c>
      <c r="H12" s="200">
        <f t="shared" si="2"/>
        <v>0</v>
      </c>
      <c r="I12" s="247">
        <v>0</v>
      </c>
      <c r="J12" s="28">
        <v>0</v>
      </c>
      <c r="K12" s="31"/>
      <c r="L12" s="248">
        <v>0</v>
      </c>
      <c r="M12" s="186">
        <v>0</v>
      </c>
      <c r="N12" s="187">
        <v>0</v>
      </c>
      <c r="O12" s="7">
        <f t="shared" si="3"/>
        <v>16</v>
      </c>
      <c r="P12" s="55">
        <f t="shared" si="4"/>
        <v>0</v>
      </c>
      <c r="Q12" s="57">
        <f t="shared" si="5"/>
        <v>0</v>
      </c>
      <c r="R12" s="210"/>
      <c r="S12" s="24"/>
      <c r="T12" s="25"/>
      <c r="U12" s="104"/>
      <c r="V12" s="25"/>
      <c r="W12" s="25"/>
      <c r="X12" s="104"/>
      <c r="Y12" s="23"/>
      <c r="Z12" s="24"/>
      <c r="AA12" s="25"/>
      <c r="AB12" s="104"/>
      <c r="AC12" s="24"/>
      <c r="AD12" s="23"/>
      <c r="AE12" s="25"/>
      <c r="AF12" s="25">
        <v>8</v>
      </c>
      <c r="AG12" s="23"/>
      <c r="AH12" s="25"/>
      <c r="AI12" s="23"/>
      <c r="AJ12" s="23"/>
      <c r="AK12" s="104"/>
      <c r="AL12" s="23"/>
      <c r="AM12" s="24"/>
      <c r="AN12" s="25"/>
      <c r="AO12" s="104"/>
      <c r="AP12" s="25">
        <v>8</v>
      </c>
      <c r="AQ12" s="24"/>
      <c r="AR12" s="235"/>
    </row>
    <row r="13" spans="1:44" ht="15.75" thickBot="1">
      <c r="A13" s="236"/>
      <c r="B13" s="323" t="s">
        <v>383</v>
      </c>
      <c r="C13" s="692" t="s">
        <v>203</v>
      </c>
      <c r="D13" s="692" t="s">
        <v>204</v>
      </c>
      <c r="E13" s="693" t="s">
        <v>51</v>
      </c>
      <c r="F13" s="205">
        <f t="shared" si="0"/>
        <v>14</v>
      </c>
      <c r="G13" s="201">
        <f t="shared" si="1"/>
        <v>14</v>
      </c>
      <c r="H13" s="201">
        <f t="shared" si="2"/>
        <v>0</v>
      </c>
      <c r="I13" s="249">
        <v>0</v>
      </c>
      <c r="J13" s="206">
        <v>0</v>
      </c>
      <c r="K13" s="496">
        <v>0</v>
      </c>
      <c r="L13" s="250">
        <v>0</v>
      </c>
      <c r="M13" s="190">
        <v>0</v>
      </c>
      <c r="N13" s="191">
        <v>0</v>
      </c>
      <c r="O13" s="180">
        <f t="shared" si="3"/>
        <v>14</v>
      </c>
      <c r="P13" s="207">
        <f t="shared" si="4"/>
        <v>0</v>
      </c>
      <c r="Q13" s="208">
        <f t="shared" si="5"/>
        <v>0</v>
      </c>
      <c r="R13" s="211">
        <v>2</v>
      </c>
      <c r="S13" s="181"/>
      <c r="T13" s="182">
        <v>12</v>
      </c>
      <c r="U13" s="183"/>
      <c r="V13" s="182"/>
      <c r="W13" s="182"/>
      <c r="X13" s="183"/>
      <c r="Y13" s="178"/>
      <c r="Z13" s="181"/>
      <c r="AA13" s="182"/>
      <c r="AB13" s="183"/>
      <c r="AC13" s="181"/>
      <c r="AD13" s="178"/>
      <c r="AE13" s="182"/>
      <c r="AF13" s="182"/>
      <c r="AG13" s="178"/>
      <c r="AH13" s="182"/>
      <c r="AI13" s="178"/>
      <c r="AJ13" s="178"/>
      <c r="AK13" s="183"/>
      <c r="AL13" s="178"/>
      <c r="AM13" s="181"/>
      <c r="AN13" s="182"/>
      <c r="AO13" s="183"/>
      <c r="AP13" s="182"/>
      <c r="AQ13" s="181"/>
      <c r="AR13" s="237"/>
    </row>
    <row r="14" spans="1:44" ht="15.75" thickBot="1">
      <c r="A14" s="236"/>
      <c r="B14" s="323" t="s">
        <v>383</v>
      </c>
      <c r="C14" s="178" t="s">
        <v>251</v>
      </c>
      <c r="D14" s="178" t="s">
        <v>252</v>
      </c>
      <c r="E14" s="204" t="s">
        <v>22</v>
      </c>
      <c r="F14" s="205">
        <f t="shared" si="0"/>
        <v>14</v>
      </c>
      <c r="G14" s="201">
        <f t="shared" si="1"/>
        <v>26</v>
      </c>
      <c r="H14" s="201">
        <f t="shared" si="2"/>
        <v>4</v>
      </c>
      <c r="I14" s="249">
        <v>0</v>
      </c>
      <c r="J14" s="206">
        <v>0</v>
      </c>
      <c r="K14" s="496">
        <v>16</v>
      </c>
      <c r="L14" s="250">
        <v>4</v>
      </c>
      <c r="M14" s="190">
        <v>0</v>
      </c>
      <c r="N14" s="191">
        <v>0</v>
      </c>
      <c r="O14" s="180">
        <f t="shared" si="3"/>
        <v>6</v>
      </c>
      <c r="P14" s="207">
        <f t="shared" si="4"/>
        <v>0</v>
      </c>
      <c r="Q14" s="208">
        <f t="shared" si="5"/>
        <v>8</v>
      </c>
      <c r="R14" s="211">
        <v>6</v>
      </c>
      <c r="S14" s="181"/>
      <c r="T14" s="182"/>
      <c r="U14" s="183"/>
      <c r="V14" s="182"/>
      <c r="W14" s="182"/>
      <c r="X14" s="183"/>
      <c r="Y14" s="178"/>
      <c r="Z14" s="181"/>
      <c r="AA14" s="182"/>
      <c r="AB14" s="183">
        <v>8</v>
      </c>
      <c r="AC14" s="181"/>
      <c r="AD14" s="178"/>
      <c r="AE14" s="182"/>
      <c r="AF14" s="182"/>
      <c r="AG14" s="178"/>
      <c r="AH14" s="182"/>
      <c r="AI14" s="178"/>
      <c r="AJ14" s="178"/>
      <c r="AK14" s="183"/>
      <c r="AL14" s="178"/>
      <c r="AM14" s="181"/>
      <c r="AN14" s="182"/>
      <c r="AO14" s="183"/>
      <c r="AP14" s="182"/>
      <c r="AQ14" s="181"/>
      <c r="AR14" s="237"/>
    </row>
    <row r="15" spans="1:44" s="82" customFormat="1" ht="15.75" thickBot="1">
      <c r="A15" s="497"/>
      <c r="B15" s="323" t="s">
        <v>384</v>
      </c>
      <c r="C15" s="178" t="s">
        <v>426</v>
      </c>
      <c r="D15" s="178" t="s">
        <v>425</v>
      </c>
      <c r="E15" s="498" t="s">
        <v>20</v>
      </c>
      <c r="F15" s="499">
        <f t="shared" si="0"/>
        <v>12</v>
      </c>
      <c r="G15" s="515">
        <f t="shared" si="1"/>
        <v>12</v>
      </c>
      <c r="H15" s="500">
        <f t="shared" si="2"/>
        <v>0</v>
      </c>
      <c r="I15" s="501"/>
      <c r="J15" s="502"/>
      <c r="K15" s="503"/>
      <c r="L15" s="250"/>
      <c r="M15" s="504"/>
      <c r="N15" s="505"/>
      <c r="O15" s="506">
        <f t="shared" si="3"/>
        <v>12</v>
      </c>
      <c r="P15" s="507">
        <f t="shared" si="4"/>
        <v>0</v>
      </c>
      <c r="Q15" s="508">
        <f t="shared" si="5"/>
        <v>0</v>
      </c>
      <c r="R15" s="509"/>
      <c r="S15" s="510"/>
      <c r="T15" s="511"/>
      <c r="U15" s="512"/>
      <c r="V15" s="511"/>
      <c r="W15" s="511"/>
      <c r="X15" s="512"/>
      <c r="Y15" s="513">
        <v>12</v>
      </c>
      <c r="Z15" s="510"/>
      <c r="AA15" s="511"/>
      <c r="AB15" s="512"/>
      <c r="AC15" s="510"/>
      <c r="AD15" s="513"/>
      <c r="AE15" s="511"/>
      <c r="AF15" s="511"/>
      <c r="AG15" s="513"/>
      <c r="AH15" s="511"/>
      <c r="AI15" s="513"/>
      <c r="AJ15" s="513"/>
      <c r="AK15" s="512"/>
      <c r="AL15" s="513"/>
      <c r="AM15" s="510"/>
      <c r="AN15" s="511"/>
      <c r="AO15" s="512"/>
      <c r="AP15" s="511"/>
      <c r="AQ15" s="510"/>
      <c r="AR15" s="514"/>
    </row>
    <row r="16" spans="1:44" s="82" customFormat="1" ht="15.75" thickBot="1">
      <c r="A16" s="236"/>
      <c r="B16" s="323" t="s">
        <v>467</v>
      </c>
      <c r="C16" s="178" t="s">
        <v>470</v>
      </c>
      <c r="D16" s="178" t="s">
        <v>471</v>
      </c>
      <c r="E16" s="204" t="s">
        <v>282</v>
      </c>
      <c r="F16" s="205">
        <f t="shared" si="0"/>
        <v>12</v>
      </c>
      <c r="G16" s="201">
        <f t="shared" si="1"/>
        <v>12</v>
      </c>
      <c r="H16" s="201">
        <f t="shared" si="2"/>
        <v>12</v>
      </c>
      <c r="I16" s="249"/>
      <c r="J16" s="206">
        <v>0</v>
      </c>
      <c r="K16" s="179">
        <v>0</v>
      </c>
      <c r="L16" s="250">
        <v>0</v>
      </c>
      <c r="M16" s="190">
        <v>0</v>
      </c>
      <c r="N16" s="191">
        <v>0</v>
      </c>
      <c r="O16" s="180">
        <f t="shared" si="3"/>
        <v>0</v>
      </c>
      <c r="P16" s="207">
        <f t="shared" si="4"/>
        <v>12</v>
      </c>
      <c r="Q16" s="208">
        <f t="shared" si="5"/>
        <v>0</v>
      </c>
      <c r="R16" s="211"/>
      <c r="S16" s="181"/>
      <c r="T16" s="182"/>
      <c r="U16" s="183"/>
      <c r="V16" s="182"/>
      <c r="W16" s="182"/>
      <c r="X16" s="183"/>
      <c r="Y16" s="178"/>
      <c r="Z16" s="181"/>
      <c r="AA16" s="182"/>
      <c r="AB16" s="183"/>
      <c r="AC16" s="181">
        <v>12</v>
      </c>
      <c r="AD16" s="178"/>
      <c r="AE16" s="182"/>
      <c r="AF16" s="182"/>
      <c r="AG16" s="178"/>
      <c r="AH16" s="182"/>
      <c r="AI16" s="178"/>
      <c r="AJ16" s="178"/>
      <c r="AK16" s="183"/>
      <c r="AL16" s="178"/>
      <c r="AM16" s="181"/>
      <c r="AN16" s="182"/>
      <c r="AO16" s="183"/>
      <c r="AP16" s="182"/>
      <c r="AQ16" s="181"/>
      <c r="AR16" s="237"/>
    </row>
    <row r="17" spans="1:44" ht="15.75" thickBot="1">
      <c r="A17" s="236"/>
      <c r="B17" s="323" t="s">
        <v>384</v>
      </c>
      <c r="C17" s="178" t="s">
        <v>355</v>
      </c>
      <c r="D17" s="178" t="s">
        <v>356</v>
      </c>
      <c r="E17" s="204" t="s">
        <v>338</v>
      </c>
      <c r="F17" s="205">
        <f t="shared" si="0"/>
        <v>12</v>
      </c>
      <c r="G17" s="201">
        <f t="shared" si="1"/>
        <v>10</v>
      </c>
      <c r="H17" s="201">
        <f t="shared" si="2"/>
        <v>0</v>
      </c>
      <c r="I17" s="249">
        <v>0</v>
      </c>
      <c r="J17" s="206">
        <v>0</v>
      </c>
      <c r="K17" s="179">
        <v>0</v>
      </c>
      <c r="L17" s="250">
        <v>0</v>
      </c>
      <c r="M17" s="190">
        <v>0</v>
      </c>
      <c r="N17" s="191">
        <v>0</v>
      </c>
      <c r="O17" s="180">
        <f t="shared" si="3"/>
        <v>10</v>
      </c>
      <c r="P17" s="207">
        <f t="shared" si="4"/>
        <v>0</v>
      </c>
      <c r="Q17" s="208">
        <f t="shared" si="5"/>
        <v>2</v>
      </c>
      <c r="R17" s="211"/>
      <c r="S17" s="181"/>
      <c r="T17" s="182"/>
      <c r="U17" s="183">
        <v>2</v>
      </c>
      <c r="V17" s="182"/>
      <c r="W17" s="182"/>
      <c r="X17" s="183"/>
      <c r="Y17" s="178"/>
      <c r="Z17" s="181"/>
      <c r="AA17" s="182"/>
      <c r="AB17" s="183"/>
      <c r="AC17" s="181"/>
      <c r="AD17" s="178">
        <v>10</v>
      </c>
      <c r="AE17" s="182"/>
      <c r="AF17" s="182"/>
      <c r="AG17" s="178"/>
      <c r="AH17" s="182"/>
      <c r="AI17" s="178"/>
      <c r="AJ17" s="178"/>
      <c r="AK17" s="183"/>
      <c r="AL17" s="178"/>
      <c r="AM17" s="181"/>
      <c r="AN17" s="182"/>
      <c r="AO17" s="183"/>
      <c r="AP17" s="182"/>
      <c r="AQ17" s="181"/>
      <c r="AR17" s="237"/>
    </row>
    <row r="18" spans="1:44" ht="15.75" thickBot="1">
      <c r="A18" s="236"/>
      <c r="B18" s="323" t="s">
        <v>384</v>
      </c>
      <c r="C18" s="178" t="s">
        <v>537</v>
      </c>
      <c r="D18" s="178" t="s">
        <v>538</v>
      </c>
      <c r="E18" s="204" t="s">
        <v>282</v>
      </c>
      <c r="F18" s="205">
        <f t="shared" si="0"/>
        <v>12</v>
      </c>
      <c r="G18" s="201">
        <f t="shared" si="1"/>
        <v>12</v>
      </c>
      <c r="H18" s="495">
        <f t="shared" si="2"/>
        <v>0</v>
      </c>
      <c r="I18" s="249"/>
      <c r="J18" s="206"/>
      <c r="K18" s="179"/>
      <c r="L18" s="250"/>
      <c r="M18" s="190">
        <v>0</v>
      </c>
      <c r="N18" s="191">
        <v>0</v>
      </c>
      <c r="O18" s="180">
        <f t="shared" si="3"/>
        <v>12</v>
      </c>
      <c r="P18" s="207">
        <f t="shared" si="4"/>
        <v>0</v>
      </c>
      <c r="Q18" s="208">
        <f t="shared" si="5"/>
        <v>0</v>
      </c>
      <c r="R18" s="211"/>
      <c r="S18" s="181"/>
      <c r="T18" s="182"/>
      <c r="U18" s="183"/>
      <c r="V18" s="182"/>
      <c r="W18" s="182"/>
      <c r="X18" s="183"/>
      <c r="Y18" s="178"/>
      <c r="Z18" s="181"/>
      <c r="AA18" s="182"/>
      <c r="AB18" s="183"/>
      <c r="AC18" s="181"/>
      <c r="AD18" s="178"/>
      <c r="AE18" s="182"/>
      <c r="AF18" s="182"/>
      <c r="AG18" s="178">
        <v>10</v>
      </c>
      <c r="AH18" s="182">
        <v>2</v>
      </c>
      <c r="AI18" s="178"/>
      <c r="AJ18" s="178"/>
      <c r="AK18" s="183"/>
      <c r="AL18" s="178"/>
      <c r="AM18" s="181"/>
      <c r="AN18" s="182"/>
      <c r="AO18" s="183"/>
      <c r="AP18" s="182"/>
      <c r="AQ18" s="181"/>
      <c r="AR18" s="237"/>
    </row>
    <row r="19" spans="1:44" ht="15.75" thickBot="1">
      <c r="A19" s="236"/>
      <c r="B19" s="691" t="s">
        <v>384</v>
      </c>
      <c r="C19" s="692" t="s">
        <v>614</v>
      </c>
      <c r="D19" s="692" t="s">
        <v>615</v>
      </c>
      <c r="E19" s="693" t="s">
        <v>37</v>
      </c>
      <c r="F19" s="695">
        <f t="shared" si="0"/>
        <v>12</v>
      </c>
      <c r="G19" s="495">
        <f t="shared" si="1"/>
        <v>12</v>
      </c>
      <c r="H19" s="201">
        <f t="shared" si="2"/>
        <v>0</v>
      </c>
      <c r="I19" s="249">
        <v>0</v>
      </c>
      <c r="J19" s="206">
        <v>0</v>
      </c>
      <c r="K19" s="496"/>
      <c r="L19" s="250"/>
      <c r="M19" s="190">
        <v>0</v>
      </c>
      <c r="N19" s="191">
        <v>0</v>
      </c>
      <c r="O19" s="180">
        <f t="shared" si="3"/>
        <v>12</v>
      </c>
      <c r="P19" s="207">
        <f t="shared" si="4"/>
        <v>0</v>
      </c>
      <c r="Q19" s="208">
        <f t="shared" si="5"/>
        <v>0</v>
      </c>
      <c r="R19" s="211"/>
      <c r="S19" s="181"/>
      <c r="T19" s="182"/>
      <c r="U19" s="183"/>
      <c r="V19" s="182"/>
      <c r="W19" s="182"/>
      <c r="X19" s="183"/>
      <c r="Y19" s="178"/>
      <c r="Z19" s="181"/>
      <c r="AA19" s="182"/>
      <c r="AB19" s="183"/>
      <c r="AC19" s="181"/>
      <c r="AD19" s="178"/>
      <c r="AE19" s="182"/>
      <c r="AF19" s="182"/>
      <c r="AG19" s="178"/>
      <c r="AH19" s="182"/>
      <c r="AI19" s="178"/>
      <c r="AJ19" s="178"/>
      <c r="AK19" s="183"/>
      <c r="AL19" s="178">
        <v>12</v>
      </c>
      <c r="AM19" s="181"/>
      <c r="AN19" s="182"/>
      <c r="AO19" s="183"/>
      <c r="AP19" s="182"/>
      <c r="AQ19" s="181"/>
      <c r="AR19" s="237"/>
    </row>
    <row r="20" spans="1:44">
      <c r="A20" s="168"/>
      <c r="B20" s="168" t="s">
        <v>384</v>
      </c>
      <c r="C20" s="14" t="s">
        <v>212</v>
      </c>
      <c r="D20" s="14" t="s">
        <v>213</v>
      </c>
      <c r="E20" s="694" t="s">
        <v>51</v>
      </c>
      <c r="F20" s="166">
        <f t="shared" si="0"/>
        <v>12</v>
      </c>
      <c r="G20" s="199">
        <f t="shared" si="1"/>
        <v>22</v>
      </c>
      <c r="H20" s="242">
        <f t="shared" si="2"/>
        <v>2</v>
      </c>
      <c r="I20" s="243">
        <v>0</v>
      </c>
      <c r="J20" s="244">
        <v>10</v>
      </c>
      <c r="K20" s="696">
        <v>0</v>
      </c>
      <c r="L20" s="246">
        <v>2</v>
      </c>
      <c r="M20" s="7">
        <v>0</v>
      </c>
      <c r="N20" s="597">
        <v>0</v>
      </c>
      <c r="O20" s="184">
        <f t="shared" si="3"/>
        <v>10</v>
      </c>
      <c r="P20" s="598">
        <f t="shared" si="4"/>
        <v>0</v>
      </c>
      <c r="Q20" s="599">
        <f t="shared" si="5"/>
        <v>2</v>
      </c>
      <c r="R20" s="10"/>
      <c r="S20" s="11"/>
      <c r="T20" s="12"/>
      <c r="U20" s="103">
        <v>2</v>
      </c>
      <c r="V20" s="12"/>
      <c r="W20" s="12"/>
      <c r="X20" s="103"/>
      <c r="Y20" s="14"/>
      <c r="Z20" s="11"/>
      <c r="AA20" s="12"/>
      <c r="AB20" s="103"/>
      <c r="AC20" s="11"/>
      <c r="AD20" s="14"/>
      <c r="AE20" s="12"/>
      <c r="AF20" s="12"/>
      <c r="AG20" s="14"/>
      <c r="AH20" s="12">
        <v>6</v>
      </c>
      <c r="AI20" s="14"/>
      <c r="AJ20" s="14"/>
      <c r="AK20" s="103"/>
      <c r="AL20" s="14"/>
      <c r="AM20" s="11"/>
      <c r="AN20" s="12"/>
      <c r="AO20" s="103"/>
      <c r="AP20" s="12">
        <v>4</v>
      </c>
      <c r="AQ20" s="11"/>
      <c r="AR20" s="600"/>
    </row>
    <row r="21" spans="1:44">
      <c r="A21" s="26"/>
      <c r="B21" s="26" t="s">
        <v>383</v>
      </c>
      <c r="C21" s="23" t="s">
        <v>616</v>
      </c>
      <c r="D21" s="23" t="s">
        <v>617</v>
      </c>
      <c r="E21" s="163" t="s">
        <v>283</v>
      </c>
      <c r="F21" s="198">
        <f t="shared" si="0"/>
        <v>10</v>
      </c>
      <c r="G21" s="476">
        <f t="shared" si="1"/>
        <v>10</v>
      </c>
      <c r="H21" s="200">
        <f t="shared" si="2"/>
        <v>0</v>
      </c>
      <c r="I21" s="247">
        <v>0</v>
      </c>
      <c r="J21" s="28">
        <v>0</v>
      </c>
      <c r="K21" s="31">
        <v>0</v>
      </c>
      <c r="L21" s="248"/>
      <c r="M21" s="6">
        <v>0</v>
      </c>
      <c r="N21" s="56">
        <v>0</v>
      </c>
      <c r="O21" s="186">
        <f t="shared" si="3"/>
        <v>10</v>
      </c>
      <c r="P21" s="55">
        <f t="shared" si="4"/>
        <v>0</v>
      </c>
      <c r="Q21" s="240">
        <f t="shared" si="5"/>
        <v>0</v>
      </c>
      <c r="R21" s="165"/>
      <c r="S21" s="24"/>
      <c r="T21" s="25"/>
      <c r="U21" s="104"/>
      <c r="V21" s="25"/>
      <c r="W21" s="25"/>
      <c r="X21" s="104"/>
      <c r="Y21" s="23"/>
      <c r="Z21" s="24"/>
      <c r="AA21" s="25"/>
      <c r="AB21" s="104"/>
      <c r="AC21" s="24"/>
      <c r="AD21" s="23"/>
      <c r="AE21" s="25"/>
      <c r="AF21" s="25"/>
      <c r="AG21" s="23"/>
      <c r="AH21" s="25"/>
      <c r="AI21" s="23"/>
      <c r="AJ21" s="23"/>
      <c r="AK21" s="104"/>
      <c r="AL21" s="23">
        <v>10</v>
      </c>
      <c r="AM21" s="24"/>
      <c r="AN21" s="25"/>
      <c r="AO21" s="104"/>
      <c r="AP21" s="25"/>
      <c r="AQ21" s="24"/>
      <c r="AR21" s="101"/>
    </row>
    <row r="22" spans="1:44">
      <c r="A22" s="441"/>
      <c r="B22" s="26" t="s">
        <v>384</v>
      </c>
      <c r="C22" s="23" t="s">
        <v>422</v>
      </c>
      <c r="D22" s="23" t="s">
        <v>421</v>
      </c>
      <c r="E22" s="163" t="s">
        <v>22</v>
      </c>
      <c r="F22" s="444">
        <f t="shared" si="0"/>
        <v>10</v>
      </c>
      <c r="G22" s="446">
        <f t="shared" si="1"/>
        <v>4</v>
      </c>
      <c r="H22" s="447">
        <f t="shared" si="2"/>
        <v>2</v>
      </c>
      <c r="I22" s="414"/>
      <c r="J22" s="449"/>
      <c r="K22" s="450"/>
      <c r="L22" s="248"/>
      <c r="M22" s="416"/>
      <c r="N22" s="452"/>
      <c r="O22" s="373">
        <f t="shared" si="3"/>
        <v>2</v>
      </c>
      <c r="P22" s="453">
        <f t="shared" si="4"/>
        <v>2</v>
      </c>
      <c r="Q22" s="454">
        <f t="shared" si="5"/>
        <v>6</v>
      </c>
      <c r="R22" s="455"/>
      <c r="S22" s="457"/>
      <c r="T22" s="405"/>
      <c r="U22" s="458"/>
      <c r="V22" s="405"/>
      <c r="W22" s="405"/>
      <c r="X22" s="458"/>
      <c r="Y22" s="459"/>
      <c r="Z22" s="457">
        <v>2</v>
      </c>
      <c r="AA22" s="405">
        <v>2</v>
      </c>
      <c r="AB22" s="458">
        <v>6</v>
      </c>
      <c r="AC22" s="457"/>
      <c r="AD22" s="459"/>
      <c r="AE22" s="405"/>
      <c r="AF22" s="405"/>
      <c r="AG22" s="459"/>
      <c r="AH22" s="405"/>
      <c r="AI22" s="459"/>
      <c r="AJ22" s="459"/>
      <c r="AK22" s="458"/>
      <c r="AL22" s="459"/>
      <c r="AM22" s="457"/>
      <c r="AN22" s="405"/>
      <c r="AO22" s="458"/>
      <c r="AP22" s="405"/>
      <c r="AQ22" s="457"/>
      <c r="AR22" s="460"/>
    </row>
    <row r="23" spans="1:44">
      <c r="A23" s="26"/>
      <c r="B23" s="168" t="s">
        <v>384</v>
      </c>
      <c r="C23" s="23" t="s">
        <v>254</v>
      </c>
      <c r="D23" s="23" t="s">
        <v>696</v>
      </c>
      <c r="E23" s="163" t="s">
        <v>22</v>
      </c>
      <c r="F23" s="198">
        <f t="shared" si="0"/>
        <v>10</v>
      </c>
      <c r="G23" s="476">
        <f t="shared" si="1"/>
        <v>10</v>
      </c>
      <c r="H23" s="200">
        <f t="shared" si="2"/>
        <v>0</v>
      </c>
      <c r="I23" s="247">
        <v>0</v>
      </c>
      <c r="J23" s="28">
        <v>0</v>
      </c>
      <c r="K23" s="31">
        <v>0</v>
      </c>
      <c r="L23" s="248">
        <v>0</v>
      </c>
      <c r="M23" s="6">
        <v>0</v>
      </c>
      <c r="N23" s="56">
        <v>0</v>
      </c>
      <c r="O23" s="186">
        <f t="shared" si="3"/>
        <v>10</v>
      </c>
      <c r="P23" s="55">
        <f t="shared" si="4"/>
        <v>0</v>
      </c>
      <c r="Q23" s="240">
        <f t="shared" si="5"/>
        <v>0</v>
      </c>
      <c r="R23" s="165"/>
      <c r="S23" s="24"/>
      <c r="T23" s="25"/>
      <c r="U23" s="104"/>
      <c r="V23" s="25"/>
      <c r="W23" s="25"/>
      <c r="X23" s="104"/>
      <c r="Y23" s="23"/>
      <c r="Z23" s="24"/>
      <c r="AA23" s="25"/>
      <c r="AB23" s="104"/>
      <c r="AC23" s="24"/>
      <c r="AD23" s="23"/>
      <c r="AE23" s="25"/>
      <c r="AF23" s="25">
        <v>10</v>
      </c>
      <c r="AG23" s="23"/>
      <c r="AH23" s="25"/>
      <c r="AI23" s="23"/>
      <c r="AJ23" s="23"/>
      <c r="AK23" s="104"/>
      <c r="AL23" s="23"/>
      <c r="AM23" s="24"/>
      <c r="AN23" s="25"/>
      <c r="AO23" s="104"/>
      <c r="AP23" s="25"/>
      <c r="AQ23" s="24"/>
      <c r="AR23" s="101"/>
    </row>
    <row r="24" spans="1:44">
      <c r="A24" s="26"/>
      <c r="B24" s="26" t="s">
        <v>384</v>
      </c>
      <c r="C24" s="475" t="s">
        <v>512</v>
      </c>
      <c r="D24" s="23" t="s">
        <v>513</v>
      </c>
      <c r="E24" s="163" t="s">
        <v>81</v>
      </c>
      <c r="F24" s="198">
        <f t="shared" si="0"/>
        <v>8</v>
      </c>
      <c r="G24" s="476">
        <f t="shared" si="1"/>
        <v>8</v>
      </c>
      <c r="H24" s="200">
        <f t="shared" si="2"/>
        <v>8</v>
      </c>
      <c r="I24" s="247">
        <v>0</v>
      </c>
      <c r="J24" s="28">
        <v>0</v>
      </c>
      <c r="K24" s="90">
        <v>0</v>
      </c>
      <c r="L24" s="248">
        <v>0</v>
      </c>
      <c r="M24" s="6">
        <v>0</v>
      </c>
      <c r="N24" s="56">
        <v>0</v>
      </c>
      <c r="O24" s="186">
        <f t="shared" si="3"/>
        <v>0</v>
      </c>
      <c r="P24" s="55">
        <f t="shared" si="4"/>
        <v>8</v>
      </c>
      <c r="Q24" s="240">
        <f t="shared" si="5"/>
        <v>0</v>
      </c>
      <c r="R24" s="165"/>
      <c r="S24" s="24"/>
      <c r="T24" s="25"/>
      <c r="U24" s="104"/>
      <c r="V24" s="25"/>
      <c r="W24" s="25"/>
      <c r="X24" s="104"/>
      <c r="Y24" s="23"/>
      <c r="Z24" s="24"/>
      <c r="AA24" s="25"/>
      <c r="AB24" s="104"/>
      <c r="AC24" s="24"/>
      <c r="AD24" s="23"/>
      <c r="AE24" s="25">
        <v>8</v>
      </c>
      <c r="AF24" s="25"/>
      <c r="AG24" s="23"/>
      <c r="AH24" s="25"/>
      <c r="AI24" s="23"/>
      <c r="AJ24" s="23"/>
      <c r="AK24" s="104"/>
      <c r="AL24" s="23"/>
      <c r="AM24" s="24"/>
      <c r="AN24" s="25"/>
      <c r="AO24" s="104"/>
      <c r="AP24" s="25"/>
      <c r="AQ24" s="24"/>
      <c r="AR24" s="101"/>
    </row>
    <row r="25" spans="1:44">
      <c r="A25" s="26"/>
      <c r="B25" s="26" t="s">
        <v>383</v>
      </c>
      <c r="C25" s="23" t="s">
        <v>626</v>
      </c>
      <c r="D25" s="23" t="s">
        <v>253</v>
      </c>
      <c r="E25" s="163" t="s">
        <v>338</v>
      </c>
      <c r="F25" s="198">
        <f t="shared" si="0"/>
        <v>6</v>
      </c>
      <c r="G25" s="476">
        <f t="shared" si="1"/>
        <v>6</v>
      </c>
      <c r="H25" s="200">
        <f t="shared" si="2"/>
        <v>4</v>
      </c>
      <c r="I25" s="247"/>
      <c r="J25" s="28">
        <v>0</v>
      </c>
      <c r="K25" s="90">
        <v>0</v>
      </c>
      <c r="L25" s="248">
        <v>0</v>
      </c>
      <c r="M25" s="6">
        <v>0</v>
      </c>
      <c r="N25" s="56">
        <v>0</v>
      </c>
      <c r="O25" s="186">
        <f t="shared" si="3"/>
        <v>2</v>
      </c>
      <c r="P25" s="55">
        <f t="shared" si="4"/>
        <v>4</v>
      </c>
      <c r="Q25" s="240">
        <f t="shared" si="5"/>
        <v>0</v>
      </c>
      <c r="R25" s="165"/>
      <c r="S25" s="24"/>
      <c r="T25" s="25"/>
      <c r="U25" s="104"/>
      <c r="V25" s="25"/>
      <c r="W25" s="25"/>
      <c r="X25" s="104"/>
      <c r="Y25" s="23"/>
      <c r="Z25" s="24"/>
      <c r="AA25" s="25"/>
      <c r="AB25" s="104"/>
      <c r="AC25" s="24"/>
      <c r="AD25" s="23"/>
      <c r="AE25" s="25"/>
      <c r="AF25" s="25"/>
      <c r="AG25" s="23"/>
      <c r="AH25" s="25"/>
      <c r="AI25" s="23"/>
      <c r="AJ25" s="23"/>
      <c r="AK25" s="104"/>
      <c r="AL25" s="23"/>
      <c r="AM25" s="24">
        <v>4</v>
      </c>
      <c r="AN25" s="25">
        <v>2</v>
      </c>
      <c r="AO25" s="104"/>
      <c r="AP25" s="25"/>
      <c r="AQ25" s="24"/>
      <c r="AR25" s="101"/>
    </row>
    <row r="26" spans="1:44">
      <c r="A26" s="26"/>
      <c r="B26" s="168" t="s">
        <v>384</v>
      </c>
      <c r="C26" s="23" t="s">
        <v>286</v>
      </c>
      <c r="D26" s="23" t="s">
        <v>287</v>
      </c>
      <c r="E26" s="163" t="s">
        <v>51</v>
      </c>
      <c r="F26" s="198">
        <f t="shared" si="0"/>
        <v>6</v>
      </c>
      <c r="G26" s="476">
        <f t="shared" si="1"/>
        <v>30</v>
      </c>
      <c r="H26" s="200">
        <f t="shared" si="2"/>
        <v>4</v>
      </c>
      <c r="I26" s="247">
        <v>0</v>
      </c>
      <c r="J26" s="28">
        <v>0</v>
      </c>
      <c r="K26" s="90">
        <v>20</v>
      </c>
      <c r="L26" s="248">
        <v>4</v>
      </c>
      <c r="M26" s="6">
        <v>0</v>
      </c>
      <c r="N26" s="56">
        <v>0</v>
      </c>
      <c r="O26" s="186">
        <f t="shared" si="3"/>
        <v>6</v>
      </c>
      <c r="P26" s="55">
        <f t="shared" si="4"/>
        <v>0</v>
      </c>
      <c r="Q26" s="240">
        <f t="shared" si="5"/>
        <v>0</v>
      </c>
      <c r="R26" s="165"/>
      <c r="S26" s="24"/>
      <c r="T26" s="25">
        <v>6</v>
      </c>
      <c r="U26" s="104"/>
      <c r="V26" s="25"/>
      <c r="W26" s="25"/>
      <c r="X26" s="104"/>
      <c r="Y26" s="23"/>
      <c r="Z26" s="24"/>
      <c r="AA26" s="25"/>
      <c r="AB26" s="104"/>
      <c r="AC26" s="24"/>
      <c r="AD26" s="23"/>
      <c r="AE26" s="25"/>
      <c r="AF26" s="25"/>
      <c r="AG26" s="23"/>
      <c r="AH26" s="25"/>
      <c r="AI26" s="23"/>
      <c r="AJ26" s="23"/>
      <c r="AK26" s="104"/>
      <c r="AL26" s="23"/>
      <c r="AM26" s="24"/>
      <c r="AN26" s="25"/>
      <c r="AO26" s="104"/>
      <c r="AP26" s="25"/>
      <c r="AQ26" s="24"/>
      <c r="AR26" s="101"/>
    </row>
    <row r="27" spans="1:44">
      <c r="A27" s="26"/>
      <c r="B27" s="26" t="s">
        <v>384</v>
      </c>
      <c r="C27" s="474" t="s">
        <v>484</v>
      </c>
      <c r="D27" s="30" t="s">
        <v>206</v>
      </c>
      <c r="E27" s="196" t="s">
        <v>34</v>
      </c>
      <c r="F27" s="198">
        <f t="shared" si="0"/>
        <v>6</v>
      </c>
      <c r="G27" s="476">
        <f t="shared" si="1"/>
        <v>6</v>
      </c>
      <c r="H27" s="200">
        <f t="shared" si="2"/>
        <v>0</v>
      </c>
      <c r="I27" s="247">
        <v>0</v>
      </c>
      <c r="J27" s="28">
        <v>0</v>
      </c>
      <c r="K27" s="31"/>
      <c r="L27" s="248">
        <v>0</v>
      </c>
      <c r="M27" s="6">
        <v>0</v>
      </c>
      <c r="N27" s="56">
        <v>0</v>
      </c>
      <c r="O27" s="186">
        <f t="shared" si="3"/>
        <v>6</v>
      </c>
      <c r="P27" s="55">
        <f t="shared" si="4"/>
        <v>0</v>
      </c>
      <c r="Q27" s="240">
        <f t="shared" si="5"/>
        <v>0</v>
      </c>
      <c r="R27" s="165"/>
      <c r="S27" s="24"/>
      <c r="T27" s="25"/>
      <c r="U27" s="104"/>
      <c r="V27" s="25"/>
      <c r="W27" s="25"/>
      <c r="X27" s="104"/>
      <c r="Y27" s="23"/>
      <c r="Z27" s="24"/>
      <c r="AA27" s="25"/>
      <c r="AB27" s="104"/>
      <c r="AC27" s="24"/>
      <c r="AD27" s="23">
        <v>6</v>
      </c>
      <c r="AE27" s="25"/>
      <c r="AF27" s="25"/>
      <c r="AG27" s="23"/>
      <c r="AH27" s="25"/>
      <c r="AI27" s="23"/>
      <c r="AJ27" s="23"/>
      <c r="AK27" s="104"/>
      <c r="AL27" s="23"/>
      <c r="AM27" s="24"/>
      <c r="AN27" s="25"/>
      <c r="AO27" s="104"/>
      <c r="AP27" s="25"/>
      <c r="AQ27" s="24"/>
      <c r="AR27" s="101"/>
    </row>
    <row r="28" spans="1:44">
      <c r="A28" s="26"/>
      <c r="B28" s="26" t="s">
        <v>384</v>
      </c>
      <c r="C28" s="23" t="s">
        <v>487</v>
      </c>
      <c r="D28" s="23" t="s">
        <v>488</v>
      </c>
      <c r="E28" s="163" t="s">
        <v>51</v>
      </c>
      <c r="F28" s="198">
        <f t="shared" si="0"/>
        <v>6</v>
      </c>
      <c r="G28" s="199">
        <f t="shared" si="1"/>
        <v>6</v>
      </c>
      <c r="H28" s="200">
        <f t="shared" si="2"/>
        <v>0</v>
      </c>
      <c r="I28" s="247"/>
      <c r="J28" s="28"/>
      <c r="K28" s="90"/>
      <c r="L28" s="248"/>
      <c r="M28" s="6">
        <v>0</v>
      </c>
      <c r="N28" s="56">
        <v>0</v>
      </c>
      <c r="O28" s="186">
        <f t="shared" si="3"/>
        <v>6</v>
      </c>
      <c r="P28" s="55">
        <f t="shared" si="4"/>
        <v>0</v>
      </c>
      <c r="Q28" s="240">
        <f t="shared" si="5"/>
        <v>0</v>
      </c>
      <c r="R28" s="165"/>
      <c r="S28" s="24"/>
      <c r="T28" s="25"/>
      <c r="U28" s="104"/>
      <c r="V28" s="25"/>
      <c r="W28" s="25"/>
      <c r="X28" s="104"/>
      <c r="Y28" s="23"/>
      <c r="Z28" s="24"/>
      <c r="AA28" s="25"/>
      <c r="AB28" s="104"/>
      <c r="AC28" s="24"/>
      <c r="AD28" s="23">
        <v>2</v>
      </c>
      <c r="AE28" s="25"/>
      <c r="AF28" s="25"/>
      <c r="AG28" s="23"/>
      <c r="AH28" s="25">
        <v>4</v>
      </c>
      <c r="AI28" s="23"/>
      <c r="AJ28" s="23"/>
      <c r="AK28" s="104"/>
      <c r="AL28" s="23"/>
      <c r="AM28" s="24"/>
      <c r="AN28" s="25"/>
      <c r="AO28" s="104"/>
      <c r="AP28" s="25"/>
      <c r="AQ28" s="24"/>
      <c r="AR28" s="101"/>
    </row>
    <row r="29" spans="1:44">
      <c r="A29" s="26"/>
      <c r="B29" s="26" t="s">
        <v>384</v>
      </c>
      <c r="C29" s="22" t="s">
        <v>201</v>
      </c>
      <c r="D29" s="22" t="s">
        <v>17</v>
      </c>
      <c r="E29" s="164" t="s">
        <v>338</v>
      </c>
      <c r="F29" s="167">
        <f t="shared" si="0"/>
        <v>4</v>
      </c>
      <c r="G29" s="199">
        <f t="shared" si="1"/>
        <v>4</v>
      </c>
      <c r="H29" s="200">
        <f t="shared" si="2"/>
        <v>4</v>
      </c>
      <c r="I29" s="247">
        <v>0</v>
      </c>
      <c r="J29" s="28">
        <v>0</v>
      </c>
      <c r="K29" s="90">
        <v>0</v>
      </c>
      <c r="L29" s="248">
        <v>0</v>
      </c>
      <c r="M29" s="6">
        <v>0</v>
      </c>
      <c r="N29" s="56">
        <v>0</v>
      </c>
      <c r="O29" s="186">
        <f t="shared" si="3"/>
        <v>0</v>
      </c>
      <c r="P29" s="55">
        <f t="shared" si="4"/>
        <v>4</v>
      </c>
      <c r="Q29" s="240">
        <f t="shared" si="5"/>
        <v>0</v>
      </c>
      <c r="R29" s="165"/>
      <c r="S29" s="24">
        <v>4</v>
      </c>
      <c r="T29" s="25"/>
      <c r="U29" s="104"/>
      <c r="V29" s="25"/>
      <c r="W29" s="25"/>
      <c r="X29" s="104"/>
      <c r="Y29" s="23"/>
      <c r="Z29" s="24"/>
      <c r="AA29" s="25"/>
      <c r="AB29" s="104"/>
      <c r="AC29" s="24"/>
      <c r="AD29" s="23"/>
      <c r="AE29" s="25"/>
      <c r="AF29" s="25"/>
      <c r="AG29" s="23"/>
      <c r="AH29" s="25"/>
      <c r="AI29" s="23"/>
      <c r="AJ29" s="23"/>
      <c r="AK29" s="104"/>
      <c r="AL29" s="23"/>
      <c r="AM29" s="24"/>
      <c r="AN29" s="25"/>
      <c r="AO29" s="104"/>
      <c r="AP29" s="25"/>
      <c r="AQ29" s="24"/>
      <c r="AR29" s="101"/>
    </row>
    <row r="30" spans="1:44">
      <c r="A30" s="441"/>
      <c r="B30" s="26" t="s">
        <v>384</v>
      </c>
      <c r="C30" s="23" t="s">
        <v>424</v>
      </c>
      <c r="D30" s="23" t="s">
        <v>423</v>
      </c>
      <c r="E30" s="443" t="s">
        <v>34</v>
      </c>
      <c r="F30" s="444">
        <f t="shared" si="0"/>
        <v>4</v>
      </c>
      <c r="G30" s="446">
        <f t="shared" si="1"/>
        <v>4</v>
      </c>
      <c r="H30" s="447">
        <f t="shared" si="2"/>
        <v>4</v>
      </c>
      <c r="I30" s="414"/>
      <c r="J30" s="449"/>
      <c r="K30" s="450"/>
      <c r="L30" s="248"/>
      <c r="M30" s="416"/>
      <c r="N30" s="452"/>
      <c r="O30" s="373">
        <f t="shared" si="3"/>
        <v>0</v>
      </c>
      <c r="P30" s="453">
        <f t="shared" si="4"/>
        <v>4</v>
      </c>
      <c r="Q30" s="454">
        <f t="shared" si="5"/>
        <v>0</v>
      </c>
      <c r="R30" s="455"/>
      <c r="S30" s="457"/>
      <c r="T30" s="405"/>
      <c r="U30" s="458"/>
      <c r="V30" s="405"/>
      <c r="W30" s="405"/>
      <c r="X30" s="458"/>
      <c r="Y30" s="459"/>
      <c r="Z30" s="457">
        <v>4</v>
      </c>
      <c r="AA30" s="405"/>
      <c r="AB30" s="458"/>
      <c r="AC30" s="457"/>
      <c r="AD30" s="459"/>
      <c r="AE30" s="405"/>
      <c r="AF30" s="405"/>
      <c r="AG30" s="459"/>
      <c r="AH30" s="405"/>
      <c r="AI30" s="459"/>
      <c r="AJ30" s="459"/>
      <c r="AK30" s="458"/>
      <c r="AL30" s="459"/>
      <c r="AM30" s="457"/>
      <c r="AN30" s="405"/>
      <c r="AO30" s="458"/>
      <c r="AP30" s="405"/>
      <c r="AQ30" s="457"/>
      <c r="AR30" s="460"/>
    </row>
    <row r="31" spans="1:44" ht="15.75" thickBot="1">
      <c r="A31" s="26"/>
      <c r="B31" s="26" t="s">
        <v>384</v>
      </c>
      <c r="C31" s="23" t="s">
        <v>170</v>
      </c>
      <c r="D31" s="23" t="s">
        <v>171</v>
      </c>
      <c r="E31" s="163" t="s">
        <v>55</v>
      </c>
      <c r="F31" s="205">
        <f t="shared" si="0"/>
        <v>4</v>
      </c>
      <c r="G31" s="476">
        <f t="shared" si="1"/>
        <v>4</v>
      </c>
      <c r="H31" s="201">
        <f t="shared" si="2"/>
        <v>0</v>
      </c>
      <c r="I31" s="249">
        <v>0</v>
      </c>
      <c r="J31" s="206">
        <v>0</v>
      </c>
      <c r="K31" s="179">
        <v>0</v>
      </c>
      <c r="L31" s="250">
        <v>0</v>
      </c>
      <c r="M31" s="6">
        <v>0</v>
      </c>
      <c r="N31" s="56">
        <v>0</v>
      </c>
      <c r="O31" s="190">
        <f t="shared" si="3"/>
        <v>4</v>
      </c>
      <c r="P31" s="207">
        <f t="shared" si="4"/>
        <v>0</v>
      </c>
      <c r="Q31" s="241">
        <f t="shared" si="5"/>
        <v>0</v>
      </c>
      <c r="R31" s="165"/>
      <c r="S31" s="24"/>
      <c r="T31" s="25"/>
      <c r="U31" s="104"/>
      <c r="V31" s="25"/>
      <c r="W31" s="25"/>
      <c r="X31" s="104"/>
      <c r="Y31" s="23"/>
      <c r="Z31" s="24"/>
      <c r="AA31" s="25"/>
      <c r="AB31" s="104"/>
      <c r="AC31" s="24"/>
      <c r="AD31" s="23"/>
      <c r="AE31" s="25"/>
      <c r="AF31" s="25">
        <v>4</v>
      </c>
      <c r="AG31" s="23"/>
      <c r="AH31" s="25"/>
      <c r="AI31" s="23"/>
      <c r="AJ31" s="23"/>
      <c r="AK31" s="104"/>
      <c r="AL31" s="23"/>
      <c r="AM31" s="24"/>
      <c r="AN31" s="25"/>
      <c r="AO31" s="104"/>
      <c r="AP31" s="25"/>
      <c r="AQ31" s="24"/>
      <c r="AR31" s="101"/>
    </row>
    <row r="32" spans="1:44">
      <c r="A32" s="442"/>
      <c r="B32" s="26" t="s">
        <v>384</v>
      </c>
      <c r="C32" s="3" t="s">
        <v>209</v>
      </c>
      <c r="D32" s="3" t="s">
        <v>697</v>
      </c>
      <c r="E32" s="431" t="s">
        <v>22</v>
      </c>
      <c r="F32" s="445">
        <f t="shared" si="0"/>
        <v>1</v>
      </c>
      <c r="G32" s="489">
        <f t="shared" si="1"/>
        <v>1</v>
      </c>
      <c r="H32" s="448">
        <f t="shared" si="2"/>
        <v>0</v>
      </c>
      <c r="I32" s="305"/>
      <c r="J32" s="17"/>
      <c r="K32" s="451"/>
      <c r="L32" s="432"/>
      <c r="M32" s="374">
        <v>0</v>
      </c>
      <c r="N32" s="376">
        <v>0</v>
      </c>
      <c r="O32" s="374">
        <f t="shared" si="3"/>
        <v>1</v>
      </c>
      <c r="P32" s="379">
        <f t="shared" si="4"/>
        <v>0</v>
      </c>
      <c r="Q32" s="381">
        <f t="shared" si="5"/>
        <v>0</v>
      </c>
      <c r="R32" s="456"/>
      <c r="S32" s="58"/>
      <c r="T32" s="59"/>
      <c r="U32" s="107"/>
      <c r="V32" s="59"/>
      <c r="W32" s="59"/>
      <c r="X32" s="107"/>
      <c r="Y32" s="3"/>
      <c r="Z32" s="58"/>
      <c r="AA32" s="59"/>
      <c r="AB32" s="107"/>
      <c r="AC32" s="58"/>
      <c r="AD32" s="3"/>
      <c r="AE32" s="59"/>
      <c r="AF32" s="59">
        <v>1</v>
      </c>
      <c r="AG32" s="3"/>
      <c r="AH32" s="59"/>
      <c r="AI32" s="3"/>
      <c r="AJ32" s="3"/>
      <c r="AK32" s="107"/>
      <c r="AL32" s="3"/>
      <c r="AM32" s="58"/>
      <c r="AN32" s="59"/>
      <c r="AO32" s="107"/>
      <c r="AP32" s="59"/>
      <c r="AQ32" s="58"/>
      <c r="AR32" s="317"/>
    </row>
    <row r="33" spans="1:44">
      <c r="A33" s="442"/>
      <c r="B33" s="26" t="s">
        <v>384</v>
      </c>
      <c r="C33" s="3" t="s">
        <v>214</v>
      </c>
      <c r="D33" s="3" t="s">
        <v>215</v>
      </c>
      <c r="E33" s="431" t="s">
        <v>51</v>
      </c>
      <c r="F33" s="256">
        <f t="shared" si="0"/>
        <v>0</v>
      </c>
      <c r="G33" s="489">
        <f t="shared" si="1"/>
        <v>26</v>
      </c>
      <c r="H33" s="448">
        <f t="shared" si="2"/>
        <v>20</v>
      </c>
      <c r="I33" s="305">
        <v>0</v>
      </c>
      <c r="J33" s="17"/>
      <c r="K33" s="451">
        <v>6</v>
      </c>
      <c r="L33" s="432">
        <v>20</v>
      </c>
      <c r="M33" s="374">
        <v>0</v>
      </c>
      <c r="N33" s="376">
        <v>0</v>
      </c>
      <c r="O33" s="374">
        <f t="shared" si="3"/>
        <v>0</v>
      </c>
      <c r="P33" s="379">
        <f t="shared" si="4"/>
        <v>0</v>
      </c>
      <c r="Q33" s="381">
        <f t="shared" si="5"/>
        <v>0</v>
      </c>
      <c r="R33" s="456"/>
      <c r="S33" s="58"/>
      <c r="T33" s="59"/>
      <c r="U33" s="107"/>
      <c r="V33" s="59"/>
      <c r="W33" s="59"/>
      <c r="X33" s="107"/>
      <c r="Y33" s="3"/>
      <c r="Z33" s="58"/>
      <c r="AA33" s="59"/>
      <c r="AB33" s="107"/>
      <c r="AC33" s="58"/>
      <c r="AD33" s="3"/>
      <c r="AE33" s="59"/>
      <c r="AF33" s="59"/>
      <c r="AG33" s="3"/>
      <c r="AH33" s="59"/>
      <c r="AI33" s="3"/>
      <c r="AJ33" s="3"/>
      <c r="AK33" s="107"/>
      <c r="AL33" s="3"/>
      <c r="AM33" s="58"/>
      <c r="AN33" s="59"/>
      <c r="AO33" s="107"/>
      <c r="AP33" s="59"/>
      <c r="AQ33" s="58"/>
      <c r="AR33" s="317"/>
    </row>
    <row r="34" spans="1:44">
      <c r="A34" s="442"/>
      <c r="B34" s="433"/>
      <c r="C34" s="3"/>
      <c r="D34" s="3"/>
      <c r="E34" s="431"/>
      <c r="F34" s="445">
        <f t="shared" si="0"/>
        <v>0</v>
      </c>
      <c r="G34" s="489">
        <f t="shared" si="1"/>
        <v>0</v>
      </c>
      <c r="H34" s="448">
        <f t="shared" si="2"/>
        <v>0</v>
      </c>
      <c r="I34" s="305"/>
      <c r="J34" s="17"/>
      <c r="K34" s="451"/>
      <c r="L34" s="432"/>
      <c r="M34" s="374">
        <v>0</v>
      </c>
      <c r="N34" s="376">
        <v>0</v>
      </c>
      <c r="O34" s="374">
        <f t="shared" si="3"/>
        <v>0</v>
      </c>
      <c r="P34" s="379">
        <f t="shared" si="4"/>
        <v>0</v>
      </c>
      <c r="Q34" s="381">
        <f t="shared" si="5"/>
        <v>0</v>
      </c>
      <c r="R34" s="456"/>
      <c r="S34" s="58"/>
      <c r="T34" s="59"/>
      <c r="U34" s="107"/>
      <c r="V34" s="59"/>
      <c r="W34" s="59"/>
      <c r="X34" s="107"/>
      <c r="Y34" s="3"/>
      <c r="Z34" s="58"/>
      <c r="AA34" s="59"/>
      <c r="AB34" s="107"/>
      <c r="AC34" s="58"/>
      <c r="AD34" s="3"/>
      <c r="AE34" s="59"/>
      <c r="AF34" s="59"/>
      <c r="AG34" s="3"/>
      <c r="AH34" s="59"/>
      <c r="AI34" s="3"/>
      <c r="AJ34" s="3"/>
      <c r="AK34" s="107"/>
      <c r="AL34" s="3"/>
      <c r="AM34" s="58"/>
      <c r="AN34" s="59"/>
      <c r="AO34" s="107"/>
      <c r="AP34" s="59"/>
      <c r="AQ34" s="58"/>
      <c r="AR34" s="317"/>
    </row>
    <row r="35" spans="1:44">
      <c r="A35" s="442"/>
      <c r="B35" s="433"/>
      <c r="C35" s="3"/>
      <c r="D35" s="3"/>
      <c r="E35" s="431"/>
      <c r="F35" s="445">
        <f t="shared" si="0"/>
        <v>0</v>
      </c>
      <c r="G35" s="489">
        <f t="shared" si="1"/>
        <v>0</v>
      </c>
      <c r="H35" s="448">
        <f t="shared" si="2"/>
        <v>0</v>
      </c>
      <c r="I35" s="305"/>
      <c r="J35" s="17"/>
      <c r="K35" s="451"/>
      <c r="L35" s="432"/>
      <c r="M35" s="374">
        <v>0</v>
      </c>
      <c r="N35" s="376">
        <v>0</v>
      </c>
      <c r="O35" s="374">
        <f t="shared" si="3"/>
        <v>0</v>
      </c>
      <c r="P35" s="379">
        <f t="shared" si="4"/>
        <v>0</v>
      </c>
      <c r="Q35" s="381">
        <f t="shared" si="5"/>
        <v>0</v>
      </c>
      <c r="R35" s="456"/>
      <c r="S35" s="58"/>
      <c r="T35" s="59"/>
      <c r="U35" s="107"/>
      <c r="V35" s="59"/>
      <c r="W35" s="59"/>
      <c r="X35" s="107"/>
      <c r="Y35" s="3"/>
      <c r="Z35" s="58"/>
      <c r="AA35" s="59"/>
      <c r="AB35" s="107"/>
      <c r="AC35" s="58"/>
      <c r="AD35" s="3"/>
      <c r="AE35" s="59"/>
      <c r="AF35" s="59"/>
      <c r="AG35" s="3"/>
      <c r="AH35" s="59"/>
      <c r="AI35" s="3"/>
      <c r="AJ35" s="3"/>
      <c r="AK35" s="107"/>
      <c r="AL35" s="3"/>
      <c r="AM35" s="58"/>
      <c r="AN35" s="59"/>
      <c r="AO35" s="107"/>
      <c r="AP35" s="59"/>
      <c r="AQ35" s="58"/>
      <c r="AR35" s="317"/>
    </row>
    <row r="36" spans="1:44">
      <c r="A36" s="391"/>
      <c r="B36" s="434"/>
      <c r="C36" s="355"/>
      <c r="D36" s="355"/>
      <c r="E36" s="435"/>
      <c r="F36" s="436">
        <f t="shared" si="0"/>
        <v>0</v>
      </c>
      <c r="G36" s="437">
        <f t="shared" si="1"/>
        <v>0</v>
      </c>
      <c r="H36" s="438">
        <f t="shared" si="2"/>
        <v>0</v>
      </c>
      <c r="I36" s="408"/>
      <c r="J36" s="348"/>
      <c r="K36" s="439"/>
      <c r="L36" s="432"/>
      <c r="M36" s="360"/>
      <c r="N36" s="361"/>
      <c r="O36" s="360">
        <f t="shared" si="3"/>
        <v>0</v>
      </c>
      <c r="P36" s="362">
        <f t="shared" si="4"/>
        <v>0</v>
      </c>
      <c r="Q36" s="363">
        <f t="shared" si="5"/>
        <v>0</v>
      </c>
      <c r="R36" s="440"/>
      <c r="S36" s="352"/>
      <c r="T36" s="353"/>
      <c r="U36" s="354"/>
      <c r="V36" s="353"/>
      <c r="W36" s="353"/>
      <c r="X36" s="354"/>
      <c r="Y36" s="355"/>
      <c r="Z36" s="352"/>
      <c r="AA36" s="353"/>
      <c r="AB36" s="354"/>
      <c r="AC36" s="352"/>
      <c r="AD36" s="355"/>
      <c r="AE36" s="353"/>
      <c r="AF36" s="353"/>
      <c r="AG36" s="355"/>
      <c r="AH36" s="353"/>
      <c r="AI36" s="355"/>
      <c r="AJ36" s="355"/>
      <c r="AK36" s="354"/>
      <c r="AL36" s="355"/>
      <c r="AM36" s="352"/>
      <c r="AN36" s="353"/>
      <c r="AO36" s="354"/>
      <c r="AP36" s="353"/>
      <c r="AQ36" s="352"/>
      <c r="AR36" s="356"/>
    </row>
    <row r="37" spans="1:44">
      <c r="A37" s="391"/>
      <c r="B37" s="434"/>
      <c r="C37" s="355"/>
      <c r="D37" s="355"/>
      <c r="E37" s="435"/>
      <c r="F37" s="436">
        <f t="shared" si="0"/>
        <v>0</v>
      </c>
      <c r="G37" s="437">
        <f t="shared" si="1"/>
        <v>0</v>
      </c>
      <c r="H37" s="438">
        <f t="shared" si="2"/>
        <v>0</v>
      </c>
      <c r="I37" s="408"/>
      <c r="J37" s="348"/>
      <c r="K37" s="439"/>
      <c r="L37" s="432"/>
      <c r="M37" s="360"/>
      <c r="N37" s="361"/>
      <c r="O37" s="360">
        <f t="shared" si="3"/>
        <v>0</v>
      </c>
      <c r="P37" s="362">
        <f t="shared" si="4"/>
        <v>0</v>
      </c>
      <c r="Q37" s="363">
        <f t="shared" si="5"/>
        <v>0</v>
      </c>
      <c r="R37" s="440"/>
      <c r="S37" s="352"/>
      <c r="T37" s="353"/>
      <c r="U37" s="354"/>
      <c r="V37" s="353"/>
      <c r="W37" s="353"/>
      <c r="X37" s="354"/>
      <c r="Y37" s="355"/>
      <c r="Z37" s="352"/>
      <c r="AA37" s="353"/>
      <c r="AB37" s="354"/>
      <c r="AC37" s="352"/>
      <c r="AD37" s="355"/>
      <c r="AE37" s="353"/>
      <c r="AF37" s="353"/>
      <c r="AG37" s="355"/>
      <c r="AH37" s="353"/>
      <c r="AI37" s="355"/>
      <c r="AJ37" s="355"/>
      <c r="AK37" s="354"/>
      <c r="AL37" s="355"/>
      <c r="AM37" s="352"/>
      <c r="AN37" s="353"/>
      <c r="AO37" s="354"/>
      <c r="AP37" s="353"/>
      <c r="AQ37" s="352"/>
      <c r="AR37" s="356"/>
    </row>
    <row r="38" spans="1:44">
      <c r="E38" s="193"/>
      <c r="F38" s="29"/>
      <c r="G38" s="48"/>
      <c r="H38" s="48"/>
      <c r="I38" s="49"/>
      <c r="J38" s="49"/>
      <c r="K38" s="49"/>
      <c r="L38" s="49"/>
      <c r="M38" s="49"/>
      <c r="N38" s="49"/>
      <c r="O38" s="49"/>
      <c r="P38" s="50"/>
      <c r="Q38" s="51"/>
      <c r="R38" s="77"/>
      <c r="S38" s="52"/>
      <c r="T38" s="53"/>
      <c r="U38" s="108"/>
      <c r="V38" s="53"/>
      <c r="W38" s="53"/>
      <c r="X38" s="108"/>
      <c r="Y38" s="77"/>
      <c r="Z38" s="53"/>
      <c r="AA38" s="53"/>
      <c r="AB38" s="108"/>
      <c r="AC38" s="52"/>
      <c r="AD38" s="53"/>
      <c r="AE38" s="53"/>
      <c r="AF38" s="53"/>
      <c r="AG38" s="194"/>
      <c r="AH38" s="53"/>
      <c r="AI38" s="195"/>
      <c r="AJ38" s="195"/>
      <c r="AK38" s="108"/>
      <c r="AL38" s="77"/>
      <c r="AM38" s="52"/>
      <c r="AN38" s="53"/>
      <c r="AO38" s="108"/>
    </row>
    <row r="39" spans="1:44">
      <c r="E39" s="193"/>
      <c r="F39" s="29"/>
      <c r="G39" s="48"/>
      <c r="H39" s="48"/>
      <c r="I39" s="49"/>
      <c r="J39" s="49"/>
      <c r="K39" s="49"/>
      <c r="L39" s="49"/>
      <c r="M39" s="49"/>
      <c r="N39" s="49"/>
      <c r="O39" s="49"/>
      <c r="P39" s="50"/>
      <c r="Q39" s="51"/>
      <c r="R39" s="77"/>
      <c r="S39" s="52"/>
      <c r="T39" s="53"/>
      <c r="U39" s="108"/>
      <c r="V39" s="53"/>
      <c r="W39" s="53"/>
      <c r="X39" s="108"/>
      <c r="Y39" s="77"/>
      <c r="Z39" s="53"/>
      <c r="AA39" s="53"/>
      <c r="AB39" s="108"/>
      <c r="AC39" s="52"/>
      <c r="AD39" s="53"/>
      <c r="AE39" s="53"/>
      <c r="AF39" s="53"/>
      <c r="AG39" s="194"/>
      <c r="AH39" s="53"/>
      <c r="AI39" s="195"/>
      <c r="AJ39" s="195"/>
      <c r="AK39" s="108"/>
      <c r="AL39" s="77"/>
      <c r="AM39" s="52"/>
      <c r="AN39" s="53"/>
      <c r="AO39" s="108"/>
    </row>
    <row r="40" spans="1:44">
      <c r="E40" s="193"/>
      <c r="F40" s="29"/>
      <c r="G40" s="48"/>
      <c r="H40" s="48"/>
      <c r="I40" s="49"/>
      <c r="J40" s="49"/>
      <c r="K40" s="49"/>
      <c r="L40" s="49"/>
      <c r="M40" s="49"/>
      <c r="N40" s="49"/>
      <c r="O40" s="49"/>
      <c r="P40" s="50"/>
      <c r="Q40" s="51"/>
      <c r="R40" s="77"/>
      <c r="S40" s="52"/>
      <c r="T40" s="53"/>
      <c r="U40" s="108"/>
      <c r="V40" s="53"/>
      <c r="W40" s="53"/>
      <c r="X40" s="108"/>
      <c r="Y40" s="77"/>
      <c r="Z40" s="53"/>
      <c r="AA40" s="53"/>
      <c r="AB40" s="108"/>
      <c r="AC40" s="52"/>
      <c r="AD40" s="53"/>
      <c r="AE40" s="53"/>
      <c r="AF40" s="53"/>
      <c r="AG40" s="194"/>
      <c r="AH40" s="53"/>
      <c r="AI40" s="195"/>
      <c r="AJ40" s="195"/>
      <c r="AK40" s="108"/>
      <c r="AL40" s="77"/>
      <c r="AM40" s="52"/>
      <c r="AN40" s="53"/>
      <c r="AO40" s="108"/>
    </row>
    <row r="41" spans="1:44">
      <c r="E41" s="193"/>
      <c r="F41" s="29"/>
      <c r="G41" s="48"/>
      <c r="H41" s="48"/>
      <c r="I41" s="49"/>
      <c r="J41" s="49"/>
      <c r="K41" s="49"/>
      <c r="L41" s="49"/>
      <c r="M41" s="49"/>
      <c r="N41" s="49"/>
      <c r="O41" s="49"/>
      <c r="P41" s="50"/>
      <c r="Q41" s="51"/>
      <c r="R41" s="77"/>
      <c r="S41" s="52"/>
      <c r="T41" s="53"/>
      <c r="U41" s="108"/>
      <c r="V41" s="53"/>
      <c r="W41" s="53"/>
      <c r="X41" s="108"/>
      <c r="Y41" s="77"/>
      <c r="Z41" s="53"/>
      <c r="AA41" s="53"/>
      <c r="AB41" s="108"/>
      <c r="AC41" s="52"/>
      <c r="AD41" s="53"/>
      <c r="AE41" s="53"/>
      <c r="AF41" s="53"/>
      <c r="AG41" s="194"/>
      <c r="AH41" s="53"/>
      <c r="AI41" s="195"/>
      <c r="AJ41" s="195"/>
      <c r="AK41" s="108"/>
      <c r="AL41" s="77"/>
      <c r="AM41" s="52"/>
      <c r="AN41" s="53"/>
      <c r="AO41" s="108"/>
    </row>
    <row r="42" spans="1:44">
      <c r="E42" s="193"/>
      <c r="F42" s="29"/>
      <c r="G42" s="48"/>
      <c r="H42" s="48"/>
      <c r="I42" s="49"/>
      <c r="J42" s="49"/>
      <c r="K42" s="49"/>
      <c r="L42" s="49"/>
      <c r="M42" s="49"/>
      <c r="N42" s="49"/>
      <c r="O42" s="49"/>
      <c r="P42" s="50"/>
      <c r="Q42" s="51"/>
      <c r="R42" s="77"/>
      <c r="S42" s="52"/>
      <c r="T42" s="53"/>
      <c r="U42" s="108"/>
      <c r="V42" s="53"/>
      <c r="W42" s="53"/>
      <c r="X42" s="108"/>
      <c r="Y42" s="77"/>
      <c r="Z42" s="53"/>
      <c r="AA42" s="53"/>
      <c r="AB42" s="108"/>
      <c r="AC42" s="52"/>
      <c r="AD42" s="53"/>
      <c r="AE42" s="53"/>
      <c r="AF42" s="53"/>
      <c r="AG42" s="194"/>
      <c r="AH42" s="53"/>
      <c r="AI42" s="195"/>
      <c r="AJ42" s="195"/>
      <c r="AK42" s="108"/>
      <c r="AL42" s="77"/>
      <c r="AM42" s="52"/>
      <c r="AN42" s="53"/>
      <c r="AO42" s="108"/>
    </row>
    <row r="43" spans="1:44">
      <c r="E43" s="193"/>
      <c r="F43" s="29"/>
      <c r="G43" s="48"/>
      <c r="H43" s="48"/>
      <c r="I43" s="49"/>
      <c r="J43" s="49"/>
      <c r="K43" s="49"/>
      <c r="L43" s="49"/>
      <c r="M43" s="49"/>
      <c r="N43" s="49"/>
      <c r="O43" s="49"/>
      <c r="P43" s="50"/>
      <c r="Q43" s="51"/>
      <c r="R43" s="77"/>
      <c r="S43" s="52"/>
      <c r="T43" s="53"/>
      <c r="U43" s="108"/>
      <c r="V43" s="53"/>
      <c r="W43" s="53"/>
      <c r="X43" s="108"/>
      <c r="Y43" s="77"/>
      <c r="Z43" s="53"/>
      <c r="AA43" s="53"/>
      <c r="AB43" s="108"/>
      <c r="AC43" s="52"/>
      <c r="AD43" s="53"/>
      <c r="AE43" s="53"/>
      <c r="AF43" s="53"/>
      <c r="AG43" s="194"/>
      <c r="AH43" s="53"/>
      <c r="AI43" s="195"/>
      <c r="AJ43" s="195"/>
      <c r="AK43" s="108"/>
      <c r="AL43" s="77"/>
      <c r="AM43" s="52"/>
      <c r="AN43" s="53"/>
      <c r="AO43" s="108"/>
    </row>
    <row r="44" spans="1:44">
      <c r="E44" s="193"/>
      <c r="F44" s="29"/>
      <c r="G44" s="48"/>
      <c r="H44" s="48"/>
      <c r="I44" s="49"/>
      <c r="J44" s="49"/>
      <c r="K44" s="49"/>
      <c r="L44" s="49"/>
      <c r="M44" s="49"/>
      <c r="N44" s="49"/>
      <c r="O44" s="49"/>
      <c r="P44" s="50"/>
      <c r="Q44" s="51"/>
      <c r="R44" s="77"/>
      <c r="S44" s="52"/>
      <c r="T44" s="53"/>
      <c r="U44" s="108"/>
      <c r="V44" s="53"/>
      <c r="W44" s="53"/>
      <c r="X44" s="108"/>
      <c r="Y44" s="77"/>
      <c r="Z44" s="53"/>
      <c r="AA44" s="53"/>
      <c r="AB44" s="108"/>
      <c r="AC44" s="52"/>
      <c r="AD44" s="53"/>
      <c r="AE44" s="53"/>
      <c r="AF44" s="53"/>
      <c r="AG44" s="194"/>
      <c r="AH44" s="53"/>
      <c r="AI44" s="195"/>
      <c r="AJ44" s="195"/>
      <c r="AK44" s="108"/>
      <c r="AL44" s="77"/>
      <c r="AM44" s="52"/>
      <c r="AN44" s="53"/>
      <c r="AO44" s="108"/>
    </row>
    <row r="45" spans="1:44">
      <c r="E45" s="193"/>
      <c r="F45" s="29"/>
      <c r="G45" s="48"/>
      <c r="H45" s="48"/>
      <c r="I45" s="49"/>
      <c r="J45" s="49"/>
      <c r="K45" s="49"/>
      <c r="L45" s="49"/>
      <c r="M45" s="49"/>
      <c r="N45" s="49"/>
      <c r="O45" s="49"/>
      <c r="P45" s="50"/>
      <c r="Q45" s="51"/>
      <c r="R45" s="77"/>
      <c r="S45" s="52"/>
      <c r="T45" s="53"/>
      <c r="U45" s="108"/>
      <c r="V45" s="53"/>
      <c r="W45" s="53"/>
      <c r="X45" s="108"/>
      <c r="Y45" s="77"/>
      <c r="Z45" s="53"/>
      <c r="AA45" s="53"/>
      <c r="AB45" s="108"/>
      <c r="AC45" s="52"/>
      <c r="AD45" s="53"/>
      <c r="AE45" s="53"/>
      <c r="AF45" s="53"/>
      <c r="AG45" s="194"/>
      <c r="AH45" s="53"/>
      <c r="AI45" s="195"/>
      <c r="AJ45" s="195"/>
      <c r="AK45" s="108"/>
      <c r="AL45" s="77"/>
      <c r="AM45" s="52"/>
      <c r="AN45" s="53"/>
      <c r="AO45" s="108"/>
    </row>
    <row r="46" spans="1:44">
      <c r="E46" s="193"/>
      <c r="F46" s="29"/>
      <c r="G46" s="48"/>
      <c r="H46" s="48"/>
      <c r="I46" s="49"/>
      <c r="J46" s="49"/>
      <c r="K46" s="49"/>
      <c r="L46" s="49"/>
      <c r="M46" s="49"/>
      <c r="N46" s="49"/>
      <c r="O46" s="49"/>
      <c r="P46" s="50"/>
      <c r="Q46" s="51"/>
      <c r="R46" s="77"/>
      <c r="S46" s="52"/>
      <c r="T46" s="53"/>
      <c r="U46" s="108"/>
      <c r="V46" s="53"/>
      <c r="W46" s="53"/>
      <c r="X46" s="108"/>
      <c r="Y46" s="77"/>
      <c r="Z46" s="53"/>
      <c r="AA46" s="53"/>
      <c r="AB46" s="108"/>
      <c r="AC46" s="52"/>
      <c r="AD46" s="53"/>
      <c r="AE46" s="53"/>
      <c r="AF46" s="53"/>
      <c r="AG46" s="194"/>
      <c r="AH46" s="53"/>
      <c r="AI46" s="195"/>
      <c r="AJ46" s="195"/>
      <c r="AK46" s="108"/>
      <c r="AL46" s="77"/>
      <c r="AM46" s="52"/>
      <c r="AN46" s="53"/>
      <c r="AO46" s="108"/>
    </row>
    <row r="47" spans="1:44">
      <c r="E47" s="193"/>
      <c r="F47" s="29"/>
      <c r="G47" s="48"/>
      <c r="H47" s="48"/>
      <c r="I47" s="49"/>
      <c r="J47" s="49"/>
      <c r="K47" s="49"/>
      <c r="L47" s="49"/>
      <c r="M47" s="49"/>
      <c r="N47" s="49"/>
      <c r="O47" s="49"/>
      <c r="P47" s="50"/>
      <c r="Q47" s="51"/>
      <c r="R47" s="77"/>
      <c r="S47" s="52"/>
      <c r="T47" s="53"/>
      <c r="U47" s="108"/>
      <c r="V47" s="53"/>
      <c r="W47" s="53"/>
      <c r="X47" s="108"/>
      <c r="Y47" s="77"/>
      <c r="Z47" s="53"/>
      <c r="AA47" s="53"/>
      <c r="AB47" s="108"/>
      <c r="AC47" s="52"/>
      <c r="AD47" s="53"/>
      <c r="AE47" s="53"/>
      <c r="AF47" s="53"/>
      <c r="AG47" s="194"/>
      <c r="AH47" s="53"/>
      <c r="AI47" s="195"/>
      <c r="AJ47" s="195"/>
      <c r="AK47" s="108"/>
      <c r="AL47" s="77"/>
      <c r="AM47" s="52"/>
      <c r="AN47" s="53"/>
      <c r="AO47" s="108"/>
    </row>
    <row r="48" spans="1:44">
      <c r="E48" s="193"/>
      <c r="F48" s="29"/>
      <c r="G48" s="48"/>
      <c r="H48" s="48"/>
      <c r="I48" s="49"/>
      <c r="J48" s="49"/>
      <c r="K48" s="49"/>
      <c r="L48" s="49"/>
      <c r="M48" s="49"/>
      <c r="N48" s="49"/>
      <c r="O48" s="49"/>
      <c r="P48" s="50"/>
      <c r="Q48" s="51"/>
      <c r="R48" s="77"/>
      <c r="S48" s="52"/>
      <c r="T48" s="53"/>
      <c r="U48" s="108"/>
      <c r="V48" s="53"/>
      <c r="W48" s="53"/>
      <c r="X48" s="108"/>
      <c r="Y48" s="77"/>
      <c r="Z48" s="53"/>
      <c r="AA48" s="53"/>
      <c r="AB48" s="108"/>
      <c r="AC48" s="52"/>
      <c r="AD48" s="53"/>
      <c r="AE48" s="53"/>
      <c r="AF48" s="53"/>
      <c r="AG48" s="194"/>
      <c r="AH48" s="53"/>
      <c r="AI48" s="195"/>
      <c r="AJ48" s="195"/>
      <c r="AK48" s="108"/>
      <c r="AL48" s="77"/>
      <c r="AM48" s="52"/>
      <c r="AN48" s="53"/>
      <c r="AO48" s="108"/>
    </row>
    <row r="49" spans="5:41">
      <c r="E49" s="193"/>
      <c r="F49" s="29"/>
      <c r="G49" s="48"/>
      <c r="H49" s="48"/>
      <c r="I49" s="49"/>
      <c r="J49" s="49"/>
      <c r="K49" s="49"/>
      <c r="L49" s="49"/>
      <c r="M49" s="49"/>
      <c r="N49" s="49"/>
      <c r="O49" s="49"/>
      <c r="P49" s="50"/>
      <c r="Q49" s="51"/>
      <c r="R49" s="77"/>
      <c r="S49" s="52"/>
      <c r="T49" s="53"/>
      <c r="U49" s="108"/>
      <c r="V49" s="53"/>
      <c r="W49" s="53"/>
      <c r="X49" s="108"/>
      <c r="Y49" s="77"/>
      <c r="Z49" s="53"/>
      <c r="AA49" s="53"/>
      <c r="AB49" s="108"/>
      <c r="AC49" s="52"/>
      <c r="AD49" s="53"/>
      <c r="AE49" s="53"/>
      <c r="AF49" s="53"/>
      <c r="AG49" s="194"/>
      <c r="AH49" s="53"/>
      <c r="AI49" s="195"/>
      <c r="AJ49" s="195"/>
      <c r="AK49" s="108"/>
      <c r="AL49" s="77"/>
      <c r="AM49" s="52"/>
      <c r="AN49" s="53"/>
      <c r="AO49" s="108"/>
    </row>
    <row r="50" spans="5:41">
      <c r="E50" s="193"/>
      <c r="F50" s="29"/>
      <c r="G50" s="48"/>
      <c r="H50" s="48"/>
      <c r="I50" s="49"/>
      <c r="J50" s="49"/>
      <c r="K50" s="49"/>
      <c r="L50" s="49"/>
      <c r="M50" s="49"/>
      <c r="N50" s="49"/>
      <c r="O50" s="49"/>
      <c r="P50" s="50"/>
      <c r="Q50" s="51"/>
      <c r="R50" s="77"/>
      <c r="S50" s="52"/>
      <c r="T50" s="53"/>
      <c r="U50" s="108"/>
      <c r="V50" s="53"/>
      <c r="W50" s="53"/>
      <c r="X50" s="108"/>
      <c r="Y50" s="77"/>
      <c r="Z50" s="53"/>
      <c r="AA50" s="53"/>
      <c r="AB50" s="108"/>
      <c r="AC50" s="52"/>
      <c r="AD50" s="53"/>
      <c r="AE50" s="53"/>
      <c r="AF50" s="53"/>
      <c r="AG50" s="194"/>
      <c r="AH50" s="53"/>
      <c r="AI50" s="195"/>
      <c r="AJ50" s="195"/>
      <c r="AK50" s="108"/>
      <c r="AL50" s="77"/>
      <c r="AM50" s="52"/>
      <c r="AN50" s="53"/>
      <c r="AO50" s="108"/>
    </row>
    <row r="51" spans="5:41">
      <c r="E51" s="193"/>
      <c r="F51" s="29"/>
      <c r="G51" s="48"/>
      <c r="H51" s="48"/>
      <c r="I51" s="49"/>
      <c r="J51" s="49"/>
      <c r="K51" s="49"/>
      <c r="L51" s="49"/>
      <c r="M51" s="49"/>
      <c r="N51" s="49"/>
      <c r="O51" s="49"/>
      <c r="P51" s="50"/>
      <c r="Q51" s="51"/>
      <c r="R51" s="77"/>
      <c r="S51" s="52"/>
      <c r="T51" s="53"/>
      <c r="U51" s="108"/>
      <c r="V51" s="53"/>
      <c r="W51" s="53"/>
      <c r="X51" s="108"/>
      <c r="Y51" s="77"/>
      <c r="Z51" s="53"/>
      <c r="AA51" s="53"/>
      <c r="AB51" s="108"/>
      <c r="AC51" s="52"/>
      <c r="AD51" s="53"/>
      <c r="AE51" s="53"/>
      <c r="AF51" s="53"/>
      <c r="AG51" s="194"/>
      <c r="AH51" s="53"/>
      <c r="AI51" s="195"/>
      <c r="AJ51" s="195"/>
      <c r="AK51" s="108"/>
      <c r="AL51" s="77"/>
      <c r="AM51" s="52"/>
      <c r="AN51" s="53"/>
      <c r="AO51" s="108"/>
    </row>
    <row r="52" spans="5:41">
      <c r="E52" s="193"/>
      <c r="F52" s="29"/>
      <c r="G52" s="48"/>
      <c r="H52" s="48"/>
      <c r="I52" s="49"/>
      <c r="J52" s="49"/>
      <c r="K52" s="49"/>
      <c r="L52" s="49"/>
      <c r="M52" s="49"/>
      <c r="N52" s="49"/>
      <c r="O52" s="49"/>
      <c r="P52" s="50"/>
      <c r="Q52" s="51"/>
      <c r="R52" s="77"/>
      <c r="S52" s="52"/>
      <c r="T52" s="53"/>
      <c r="U52" s="108"/>
      <c r="V52" s="53"/>
      <c r="W52" s="53"/>
      <c r="X52" s="108"/>
      <c r="Y52" s="77"/>
      <c r="Z52" s="53"/>
      <c r="AA52" s="53"/>
      <c r="AB52" s="108"/>
      <c r="AC52" s="52"/>
      <c r="AD52" s="53"/>
      <c r="AE52" s="53"/>
      <c r="AF52" s="53"/>
      <c r="AG52" s="194"/>
      <c r="AH52" s="53"/>
      <c r="AI52" s="195"/>
      <c r="AJ52" s="195"/>
      <c r="AK52" s="108"/>
      <c r="AL52" s="77"/>
      <c r="AM52" s="52"/>
      <c r="AN52" s="53"/>
      <c r="AO52" s="108"/>
    </row>
    <row r="53" spans="5:41">
      <c r="E53" s="193"/>
      <c r="F53" s="29"/>
      <c r="G53" s="48"/>
      <c r="H53" s="48"/>
      <c r="I53" s="49"/>
      <c r="J53" s="49"/>
      <c r="K53" s="49"/>
      <c r="L53" s="49"/>
      <c r="M53" s="49"/>
      <c r="N53" s="49"/>
      <c r="O53" s="49"/>
      <c r="P53" s="50"/>
      <c r="Q53" s="51"/>
      <c r="R53" s="77"/>
      <c r="S53" s="52"/>
      <c r="T53" s="53"/>
      <c r="U53" s="108"/>
      <c r="V53" s="53"/>
      <c r="W53" s="53"/>
      <c r="X53" s="108"/>
      <c r="Y53" s="77"/>
      <c r="Z53" s="53"/>
      <c r="AA53" s="53"/>
      <c r="AB53" s="108"/>
      <c r="AC53" s="52"/>
      <c r="AD53" s="53"/>
      <c r="AE53" s="53"/>
      <c r="AF53" s="53"/>
      <c r="AG53" s="194"/>
      <c r="AH53" s="53"/>
      <c r="AI53" s="195"/>
      <c r="AJ53" s="195"/>
      <c r="AK53" s="108"/>
      <c r="AL53" s="77"/>
      <c r="AM53" s="52"/>
      <c r="AN53" s="53"/>
      <c r="AO53" s="108"/>
    </row>
    <row r="54" spans="5:41">
      <c r="E54" s="193"/>
      <c r="F54" s="29"/>
      <c r="G54" s="48"/>
      <c r="H54" s="48"/>
      <c r="I54" s="49"/>
      <c r="J54" s="49"/>
      <c r="K54" s="49"/>
      <c r="L54" s="49"/>
      <c r="M54" s="49"/>
      <c r="N54" s="49"/>
      <c r="O54" s="49"/>
      <c r="P54" s="50"/>
      <c r="Q54" s="51"/>
      <c r="R54" s="77"/>
      <c r="S54" s="52"/>
      <c r="T54" s="53"/>
      <c r="U54" s="108"/>
      <c r="V54" s="53"/>
      <c r="W54" s="53"/>
      <c r="X54" s="108"/>
      <c r="Y54" s="77"/>
      <c r="Z54" s="53"/>
      <c r="AA54" s="53"/>
      <c r="AB54" s="108"/>
      <c r="AC54" s="52"/>
      <c r="AD54" s="53"/>
      <c r="AE54" s="53"/>
      <c r="AF54" s="53"/>
      <c r="AG54" s="194"/>
      <c r="AH54" s="53"/>
      <c r="AI54" s="195"/>
      <c r="AJ54" s="195"/>
      <c r="AK54" s="108"/>
      <c r="AL54" s="77"/>
      <c r="AM54" s="52"/>
      <c r="AN54" s="53"/>
      <c r="AO54" s="108"/>
    </row>
    <row r="55" spans="5:41">
      <c r="E55" s="193"/>
      <c r="F55" s="29"/>
      <c r="G55" s="48"/>
      <c r="H55" s="48"/>
      <c r="I55" s="49"/>
      <c r="J55" s="49"/>
      <c r="K55" s="49"/>
      <c r="L55" s="49"/>
      <c r="M55" s="49"/>
      <c r="N55" s="49"/>
      <c r="O55" s="49"/>
      <c r="P55" s="50"/>
      <c r="Q55" s="51"/>
      <c r="R55" s="77"/>
      <c r="S55" s="52"/>
      <c r="T55" s="53"/>
      <c r="U55" s="108"/>
      <c r="V55" s="53"/>
      <c r="W55" s="53"/>
      <c r="X55" s="108"/>
      <c r="Y55" s="77"/>
      <c r="Z55" s="53"/>
      <c r="AA55" s="53"/>
      <c r="AB55" s="108"/>
      <c r="AC55" s="52"/>
      <c r="AD55" s="53"/>
      <c r="AE55" s="53"/>
      <c r="AF55" s="53"/>
      <c r="AG55" s="194"/>
      <c r="AH55" s="53"/>
      <c r="AI55" s="195"/>
      <c r="AJ55" s="195"/>
      <c r="AK55" s="108"/>
      <c r="AL55" s="77"/>
      <c r="AM55" s="52"/>
      <c r="AN55" s="53"/>
      <c r="AO55" s="108"/>
    </row>
    <row r="56" spans="5:41">
      <c r="E56" s="193"/>
      <c r="F56" s="29"/>
      <c r="G56" s="48"/>
      <c r="H56" s="48"/>
      <c r="I56" s="49"/>
      <c r="J56" s="49"/>
      <c r="K56" s="49"/>
      <c r="L56" s="49"/>
      <c r="M56" s="49"/>
      <c r="N56" s="49"/>
      <c r="O56" s="49"/>
      <c r="P56" s="50"/>
      <c r="Q56" s="51"/>
      <c r="R56" s="77"/>
      <c r="S56" s="52"/>
      <c r="T56" s="53"/>
      <c r="U56" s="108"/>
      <c r="V56" s="53"/>
      <c r="W56" s="53"/>
      <c r="X56" s="108"/>
      <c r="Y56" s="77"/>
      <c r="Z56" s="53"/>
      <c r="AA56" s="53"/>
      <c r="AB56" s="108"/>
      <c r="AC56" s="52"/>
      <c r="AD56" s="53"/>
      <c r="AE56" s="53"/>
      <c r="AF56" s="53"/>
      <c r="AG56" s="194"/>
      <c r="AH56" s="53"/>
      <c r="AI56" s="195"/>
      <c r="AJ56" s="195"/>
      <c r="AK56" s="108"/>
      <c r="AL56" s="77"/>
      <c r="AM56" s="52"/>
      <c r="AN56" s="53"/>
      <c r="AO56" s="108"/>
    </row>
    <row r="57" spans="5:41">
      <c r="E57" s="193"/>
      <c r="F57" s="29"/>
      <c r="G57" s="48"/>
      <c r="H57" s="48"/>
      <c r="I57" s="49"/>
      <c r="J57" s="49"/>
      <c r="K57" s="49"/>
      <c r="L57" s="49"/>
      <c r="M57" s="49"/>
      <c r="N57" s="49"/>
      <c r="O57" s="49"/>
      <c r="P57" s="50"/>
      <c r="Q57" s="51"/>
      <c r="R57" s="77"/>
      <c r="S57" s="52"/>
      <c r="T57" s="53"/>
      <c r="U57" s="108"/>
      <c r="V57" s="53"/>
      <c r="W57" s="53"/>
      <c r="X57" s="108"/>
      <c r="Y57" s="77"/>
      <c r="Z57" s="53"/>
      <c r="AA57" s="53"/>
      <c r="AB57" s="108"/>
      <c r="AC57" s="52"/>
      <c r="AD57" s="53"/>
      <c r="AE57" s="53"/>
      <c r="AF57" s="53"/>
      <c r="AG57" s="194"/>
      <c r="AH57" s="53"/>
      <c r="AI57" s="195"/>
      <c r="AJ57" s="195"/>
      <c r="AK57" s="108"/>
      <c r="AL57" s="77"/>
      <c r="AM57" s="52"/>
      <c r="AN57" s="53"/>
      <c r="AO57" s="108"/>
    </row>
    <row r="58" spans="5:41">
      <c r="E58" s="193"/>
      <c r="F58" s="29"/>
      <c r="G58" s="48"/>
      <c r="H58" s="48"/>
      <c r="I58" s="49"/>
      <c r="J58" s="49"/>
      <c r="K58" s="49"/>
      <c r="L58" s="49"/>
      <c r="M58" s="49"/>
      <c r="N58" s="49"/>
      <c r="O58" s="49"/>
      <c r="P58" s="50"/>
      <c r="Q58" s="51"/>
      <c r="R58" s="77"/>
      <c r="S58" s="52"/>
      <c r="T58" s="53"/>
      <c r="U58" s="108"/>
      <c r="V58" s="53"/>
      <c r="W58" s="53"/>
      <c r="X58" s="108"/>
      <c r="Y58" s="77"/>
      <c r="Z58" s="53"/>
      <c r="AA58" s="53"/>
      <c r="AB58" s="108"/>
      <c r="AC58" s="52"/>
      <c r="AD58" s="53"/>
      <c r="AE58" s="53"/>
      <c r="AF58" s="53"/>
      <c r="AG58" s="194"/>
      <c r="AH58" s="53"/>
      <c r="AI58" s="195"/>
      <c r="AJ58" s="195"/>
      <c r="AK58" s="108"/>
      <c r="AL58" s="77"/>
      <c r="AM58" s="52"/>
      <c r="AN58" s="53"/>
      <c r="AO58" s="108"/>
    </row>
    <row r="59" spans="5:41">
      <c r="E59" s="193"/>
      <c r="F59" s="29"/>
      <c r="G59" s="48"/>
      <c r="H59" s="48"/>
      <c r="I59" s="49"/>
      <c r="J59" s="49"/>
      <c r="K59" s="49"/>
      <c r="L59" s="49"/>
      <c r="M59" s="49"/>
      <c r="N59" s="49"/>
      <c r="O59" s="49"/>
      <c r="P59" s="50"/>
      <c r="Q59" s="51"/>
      <c r="R59" s="77"/>
      <c r="S59" s="52"/>
      <c r="T59" s="53"/>
      <c r="U59" s="108"/>
      <c r="V59" s="53"/>
      <c r="W59" s="53"/>
      <c r="X59" s="108"/>
      <c r="Y59" s="77"/>
      <c r="Z59" s="53"/>
      <c r="AA59" s="53"/>
      <c r="AB59" s="108"/>
      <c r="AC59" s="52"/>
      <c r="AD59" s="53"/>
      <c r="AE59" s="53"/>
      <c r="AF59" s="53"/>
      <c r="AG59" s="194"/>
      <c r="AH59" s="53"/>
      <c r="AI59" s="195"/>
      <c r="AJ59" s="195"/>
      <c r="AK59" s="108"/>
      <c r="AL59" s="77"/>
      <c r="AM59" s="52"/>
      <c r="AN59" s="53"/>
      <c r="AO59" s="108"/>
    </row>
    <row r="60" spans="5:41">
      <c r="E60" s="193"/>
      <c r="F60" s="29"/>
      <c r="G60" s="48"/>
      <c r="H60" s="48"/>
      <c r="I60" s="49"/>
      <c r="J60" s="49"/>
      <c r="K60" s="49"/>
      <c r="L60" s="49"/>
      <c r="M60" s="49"/>
      <c r="N60" s="49"/>
      <c r="O60" s="49"/>
      <c r="P60" s="50"/>
      <c r="Q60" s="51"/>
      <c r="R60" s="77"/>
      <c r="S60" s="52"/>
      <c r="T60" s="53"/>
      <c r="U60" s="108"/>
      <c r="V60" s="53"/>
      <c r="W60" s="53"/>
      <c r="X60" s="108"/>
      <c r="Y60" s="77"/>
      <c r="Z60" s="53"/>
      <c r="AA60" s="53"/>
      <c r="AB60" s="108"/>
      <c r="AC60" s="52"/>
      <c r="AD60" s="53"/>
      <c r="AE60" s="53"/>
      <c r="AF60" s="53"/>
      <c r="AG60" s="194"/>
      <c r="AH60" s="53"/>
      <c r="AI60" s="195"/>
      <c r="AJ60" s="195"/>
      <c r="AK60" s="108"/>
      <c r="AL60" s="77"/>
      <c r="AM60" s="52"/>
      <c r="AN60" s="53"/>
      <c r="AO60" s="108"/>
    </row>
    <row r="61" spans="5:41">
      <c r="E61" s="193"/>
      <c r="F61" s="29"/>
      <c r="G61" s="48"/>
      <c r="H61" s="48"/>
      <c r="I61" s="49"/>
      <c r="J61" s="49"/>
      <c r="K61" s="49"/>
      <c r="L61" s="49"/>
      <c r="M61" s="49"/>
      <c r="N61" s="49"/>
      <c r="O61" s="49"/>
      <c r="P61" s="50"/>
      <c r="Q61" s="51"/>
      <c r="R61" s="77"/>
      <c r="S61" s="52"/>
      <c r="T61" s="53"/>
      <c r="U61" s="108"/>
      <c r="V61" s="53"/>
      <c r="W61" s="53"/>
      <c r="X61" s="108"/>
      <c r="Y61" s="77"/>
      <c r="Z61" s="53"/>
      <c r="AA61" s="53"/>
      <c r="AB61" s="108"/>
      <c r="AC61" s="52"/>
      <c r="AD61" s="53"/>
      <c r="AE61" s="53"/>
      <c r="AF61" s="53"/>
      <c r="AG61" s="194"/>
      <c r="AH61" s="53"/>
      <c r="AI61" s="195"/>
      <c r="AJ61" s="195"/>
      <c r="AK61" s="108"/>
      <c r="AL61" s="77"/>
      <c r="AM61" s="52"/>
      <c r="AN61" s="53"/>
      <c r="AO61" s="108"/>
    </row>
    <row r="62" spans="5:41">
      <c r="E62" s="193"/>
      <c r="F62" s="29"/>
      <c r="G62" s="48"/>
      <c r="H62" s="48"/>
      <c r="I62" s="49"/>
      <c r="J62" s="49"/>
      <c r="K62" s="49"/>
      <c r="L62" s="49"/>
      <c r="M62" s="49"/>
      <c r="N62" s="49"/>
      <c r="O62" s="49"/>
      <c r="P62" s="50"/>
      <c r="Q62" s="51"/>
      <c r="R62" s="77"/>
      <c r="S62" s="52"/>
      <c r="T62" s="53"/>
      <c r="U62" s="108"/>
      <c r="V62" s="53"/>
      <c r="W62" s="53"/>
      <c r="X62" s="108"/>
      <c r="Y62" s="77"/>
      <c r="Z62" s="53"/>
      <c r="AA62" s="53"/>
      <c r="AB62" s="108"/>
      <c r="AC62" s="52"/>
      <c r="AD62" s="53"/>
      <c r="AE62" s="53"/>
      <c r="AF62" s="53"/>
      <c r="AG62" s="194"/>
      <c r="AH62" s="53"/>
      <c r="AI62" s="195"/>
      <c r="AJ62" s="195"/>
      <c r="AK62" s="108"/>
      <c r="AL62" s="77"/>
      <c r="AM62" s="52"/>
      <c r="AN62" s="53"/>
      <c r="AO62" s="108"/>
    </row>
    <row r="63" spans="5:41">
      <c r="E63" s="193"/>
      <c r="F63" s="29"/>
      <c r="G63" s="48"/>
      <c r="H63" s="48"/>
      <c r="I63" s="49"/>
      <c r="J63" s="49"/>
      <c r="K63" s="49"/>
      <c r="L63" s="49"/>
      <c r="M63" s="49"/>
      <c r="N63" s="49"/>
      <c r="O63" s="49"/>
      <c r="P63" s="50"/>
      <c r="Q63" s="51"/>
      <c r="R63" s="77"/>
      <c r="S63" s="52"/>
      <c r="T63" s="53"/>
      <c r="U63" s="108"/>
      <c r="V63" s="53"/>
      <c r="W63" s="53"/>
      <c r="X63" s="108"/>
      <c r="Y63" s="77"/>
      <c r="Z63" s="53"/>
      <c r="AA63" s="53"/>
      <c r="AB63" s="108"/>
      <c r="AC63" s="52"/>
      <c r="AD63" s="53"/>
      <c r="AE63" s="53"/>
      <c r="AF63" s="53"/>
      <c r="AG63" s="194"/>
      <c r="AH63" s="53"/>
      <c r="AI63" s="195"/>
      <c r="AJ63" s="195"/>
      <c r="AK63" s="108"/>
      <c r="AL63" s="77"/>
      <c r="AM63" s="52"/>
      <c r="AN63" s="53"/>
      <c r="AO63" s="108"/>
    </row>
    <row r="64" spans="5:41">
      <c r="E64" s="193"/>
      <c r="F64" s="29"/>
      <c r="G64" s="48"/>
      <c r="H64" s="48"/>
      <c r="I64" s="49"/>
      <c r="J64" s="49"/>
      <c r="K64" s="49"/>
      <c r="L64" s="49"/>
      <c r="M64" s="49"/>
      <c r="N64" s="49"/>
      <c r="O64" s="49"/>
      <c r="P64" s="50"/>
      <c r="Q64" s="51"/>
      <c r="R64" s="77"/>
      <c r="S64" s="52"/>
      <c r="T64" s="53"/>
      <c r="U64" s="108"/>
      <c r="V64" s="53"/>
      <c r="W64" s="53"/>
      <c r="X64" s="108"/>
      <c r="Y64" s="77"/>
      <c r="Z64" s="53"/>
      <c r="AA64" s="53"/>
      <c r="AB64" s="108"/>
      <c r="AC64" s="52"/>
      <c r="AD64" s="53"/>
      <c r="AE64" s="53"/>
      <c r="AF64" s="53"/>
      <c r="AG64" s="194"/>
      <c r="AH64" s="53"/>
      <c r="AI64" s="195"/>
      <c r="AJ64" s="195"/>
      <c r="AK64" s="108"/>
      <c r="AL64" s="77"/>
      <c r="AM64" s="52"/>
      <c r="AN64" s="53"/>
      <c r="AO64" s="108"/>
    </row>
    <row r="65" spans="5:41">
      <c r="E65" s="193"/>
      <c r="F65" s="29"/>
      <c r="G65" s="48"/>
      <c r="H65" s="48"/>
      <c r="I65" s="49"/>
      <c r="J65" s="49"/>
      <c r="K65" s="49"/>
      <c r="L65" s="49"/>
      <c r="M65" s="49"/>
      <c r="N65" s="49"/>
      <c r="O65" s="49"/>
      <c r="P65" s="50"/>
      <c r="Q65" s="51"/>
      <c r="R65" s="77"/>
      <c r="S65" s="52"/>
      <c r="T65" s="53"/>
      <c r="U65" s="108"/>
      <c r="V65" s="53"/>
      <c r="W65" s="53"/>
      <c r="X65" s="108"/>
      <c r="Y65" s="77"/>
      <c r="Z65" s="53"/>
      <c r="AA65" s="53"/>
      <c r="AB65" s="108"/>
      <c r="AC65" s="52"/>
      <c r="AD65" s="53"/>
      <c r="AE65" s="53"/>
      <c r="AF65" s="53"/>
      <c r="AG65" s="194"/>
      <c r="AH65" s="53"/>
      <c r="AI65" s="195"/>
      <c r="AJ65" s="195"/>
      <c r="AK65" s="108"/>
      <c r="AL65" s="77"/>
      <c r="AM65" s="52"/>
      <c r="AN65" s="53"/>
      <c r="AO65" s="108"/>
    </row>
    <row r="66" spans="5:41">
      <c r="E66" s="193"/>
      <c r="F66" s="29"/>
      <c r="G66" s="48"/>
      <c r="H66" s="48"/>
      <c r="I66" s="49"/>
      <c r="J66" s="49"/>
      <c r="K66" s="49"/>
      <c r="L66" s="49"/>
      <c r="M66" s="49"/>
      <c r="N66" s="49"/>
      <c r="O66" s="49"/>
      <c r="P66" s="50"/>
      <c r="Q66" s="51"/>
      <c r="R66" s="77"/>
      <c r="S66" s="52"/>
      <c r="T66" s="53"/>
      <c r="U66" s="108"/>
      <c r="V66" s="53"/>
      <c r="W66" s="53"/>
      <c r="X66" s="108"/>
      <c r="Y66" s="77"/>
      <c r="Z66" s="53"/>
      <c r="AA66" s="53"/>
      <c r="AB66" s="108"/>
      <c r="AC66" s="52"/>
      <c r="AD66" s="53"/>
      <c r="AE66" s="53"/>
      <c r="AF66" s="53"/>
      <c r="AG66" s="194"/>
      <c r="AH66" s="53"/>
      <c r="AI66" s="195"/>
      <c r="AJ66" s="195"/>
      <c r="AK66" s="108"/>
      <c r="AL66" s="77"/>
      <c r="AM66" s="52"/>
      <c r="AN66" s="53"/>
      <c r="AO66" s="108"/>
    </row>
    <row r="67" spans="5:41">
      <c r="E67" s="193"/>
      <c r="F67" s="29"/>
      <c r="G67" s="48"/>
      <c r="H67" s="48"/>
      <c r="I67" s="49"/>
      <c r="J67" s="49"/>
      <c r="K67" s="49"/>
      <c r="L67" s="49"/>
      <c r="M67" s="49"/>
      <c r="N67" s="49"/>
      <c r="O67" s="49"/>
      <c r="P67" s="50"/>
      <c r="Q67" s="51"/>
      <c r="R67" s="77"/>
      <c r="S67" s="52"/>
      <c r="T67" s="53"/>
      <c r="U67" s="108"/>
      <c r="V67" s="53"/>
      <c r="W67" s="53"/>
      <c r="X67" s="108"/>
      <c r="Y67" s="77"/>
      <c r="Z67" s="53"/>
      <c r="AA67" s="53"/>
      <c r="AB67" s="108"/>
      <c r="AC67" s="52"/>
      <c r="AD67" s="53"/>
      <c r="AE67" s="53"/>
      <c r="AF67" s="53"/>
      <c r="AG67" s="194"/>
      <c r="AH67" s="53"/>
      <c r="AI67" s="195"/>
      <c r="AJ67" s="195"/>
      <c r="AK67" s="108"/>
      <c r="AL67" s="77"/>
      <c r="AM67" s="52"/>
      <c r="AN67" s="53"/>
      <c r="AO67" s="108"/>
    </row>
    <row r="68" spans="5:41">
      <c r="E68" s="193"/>
      <c r="F68" s="29"/>
      <c r="G68" s="48"/>
      <c r="H68" s="48"/>
      <c r="I68" s="49"/>
      <c r="J68" s="49"/>
      <c r="K68" s="49"/>
      <c r="L68" s="49"/>
      <c r="M68" s="49"/>
      <c r="N68" s="49"/>
      <c r="O68" s="49"/>
      <c r="P68" s="50"/>
      <c r="Q68" s="51"/>
      <c r="R68" s="77"/>
      <c r="S68" s="52"/>
      <c r="T68" s="53"/>
      <c r="U68" s="108"/>
      <c r="V68" s="53"/>
      <c r="W68" s="53"/>
      <c r="X68" s="108"/>
      <c r="Y68" s="77"/>
      <c r="Z68" s="53"/>
      <c r="AA68" s="53"/>
      <c r="AB68" s="108"/>
      <c r="AC68" s="52"/>
      <c r="AD68" s="53"/>
      <c r="AE68" s="53"/>
      <c r="AF68" s="53"/>
      <c r="AG68" s="194"/>
      <c r="AH68" s="53"/>
      <c r="AI68" s="195"/>
      <c r="AJ68" s="195"/>
      <c r="AK68" s="108"/>
      <c r="AL68" s="77"/>
      <c r="AM68" s="52"/>
      <c r="AN68" s="53"/>
      <c r="AO68" s="108"/>
    </row>
    <row r="69" spans="5:41">
      <c r="E69" s="193"/>
      <c r="F69" s="29"/>
      <c r="G69" s="48"/>
      <c r="H69" s="48"/>
      <c r="I69" s="49"/>
      <c r="J69" s="49"/>
      <c r="K69" s="49"/>
      <c r="L69" s="49"/>
      <c r="M69" s="49"/>
      <c r="N69" s="49"/>
      <c r="O69" s="49"/>
      <c r="P69" s="50"/>
      <c r="Q69" s="51"/>
      <c r="R69" s="77"/>
      <c r="S69" s="52"/>
      <c r="T69" s="53"/>
      <c r="U69" s="108"/>
      <c r="V69" s="53"/>
      <c r="W69" s="53"/>
      <c r="X69" s="108"/>
      <c r="Y69" s="77"/>
      <c r="Z69" s="53"/>
      <c r="AA69" s="53"/>
      <c r="AB69" s="108"/>
      <c r="AC69" s="52"/>
      <c r="AD69" s="53"/>
      <c r="AE69" s="53"/>
      <c r="AF69" s="53"/>
      <c r="AG69" s="194"/>
      <c r="AH69" s="53"/>
      <c r="AI69" s="195"/>
      <c r="AJ69" s="195"/>
      <c r="AK69" s="108"/>
      <c r="AL69" s="77"/>
      <c r="AM69" s="52"/>
      <c r="AN69" s="53"/>
      <c r="AO69" s="108"/>
    </row>
    <row r="70" spans="5:41">
      <c r="E70" s="193"/>
      <c r="F70" s="29"/>
      <c r="G70" s="48"/>
      <c r="H70" s="48"/>
      <c r="I70" s="49"/>
      <c r="J70" s="49"/>
      <c r="K70" s="49"/>
      <c r="L70" s="49"/>
      <c r="M70" s="49"/>
      <c r="N70" s="49"/>
      <c r="O70" s="49"/>
      <c r="P70" s="50"/>
      <c r="Q70" s="51"/>
      <c r="R70" s="77"/>
      <c r="S70" s="52"/>
      <c r="T70" s="53"/>
      <c r="U70" s="108"/>
      <c r="V70" s="53"/>
      <c r="W70" s="53"/>
      <c r="X70" s="108"/>
      <c r="Y70" s="77"/>
      <c r="Z70" s="53"/>
      <c r="AA70" s="53"/>
      <c r="AB70" s="108"/>
      <c r="AC70" s="52"/>
      <c r="AD70" s="53"/>
      <c r="AE70" s="53"/>
      <c r="AF70" s="53"/>
      <c r="AG70" s="194"/>
      <c r="AH70" s="53"/>
      <c r="AI70" s="195"/>
      <c r="AJ70" s="195"/>
      <c r="AK70" s="108"/>
      <c r="AL70" s="77"/>
      <c r="AM70" s="52"/>
      <c r="AN70" s="53"/>
      <c r="AO70" s="108"/>
    </row>
    <row r="71" spans="5:41">
      <c r="E71" s="193"/>
      <c r="F71" s="29"/>
      <c r="G71" s="48"/>
      <c r="H71" s="48"/>
      <c r="I71" s="49"/>
      <c r="J71" s="49"/>
      <c r="K71" s="49"/>
      <c r="L71" s="49"/>
      <c r="M71" s="49"/>
      <c r="N71" s="49"/>
      <c r="O71" s="49"/>
      <c r="P71" s="50"/>
      <c r="Q71" s="51"/>
      <c r="R71" s="77"/>
      <c r="S71" s="52"/>
      <c r="T71" s="53"/>
      <c r="U71" s="108"/>
      <c r="V71" s="53"/>
      <c r="W71" s="53"/>
      <c r="X71" s="108"/>
      <c r="Y71" s="77"/>
      <c r="Z71" s="53"/>
      <c r="AA71" s="53"/>
      <c r="AB71" s="108"/>
      <c r="AC71" s="52"/>
      <c r="AD71" s="53"/>
      <c r="AE71" s="53"/>
      <c r="AF71" s="53"/>
      <c r="AG71" s="194"/>
      <c r="AH71" s="53"/>
      <c r="AI71" s="195"/>
      <c r="AJ71" s="195"/>
      <c r="AK71" s="108"/>
      <c r="AL71" s="77"/>
      <c r="AM71" s="52"/>
      <c r="AN71" s="53"/>
      <c r="AO71" s="108"/>
    </row>
    <row r="72" spans="5:41">
      <c r="E72" s="193"/>
      <c r="F72" s="29"/>
      <c r="G72" s="48"/>
      <c r="H72" s="48"/>
      <c r="I72" s="49"/>
      <c r="J72" s="49"/>
      <c r="K72" s="49"/>
      <c r="L72" s="49"/>
      <c r="M72" s="49"/>
      <c r="N72" s="49"/>
      <c r="O72" s="49"/>
      <c r="P72" s="50"/>
      <c r="Q72" s="51"/>
      <c r="R72" s="77"/>
      <c r="S72" s="52"/>
      <c r="T72" s="53"/>
      <c r="U72" s="108"/>
      <c r="V72" s="53"/>
      <c r="W72" s="53"/>
      <c r="X72" s="108"/>
      <c r="Y72" s="77"/>
      <c r="Z72" s="53"/>
      <c r="AA72" s="53"/>
      <c r="AB72" s="108"/>
      <c r="AC72" s="52"/>
      <c r="AD72" s="53"/>
      <c r="AE72" s="53"/>
      <c r="AF72" s="53"/>
      <c r="AG72" s="194"/>
      <c r="AH72" s="53"/>
      <c r="AI72" s="195"/>
      <c r="AJ72" s="195"/>
      <c r="AK72" s="108"/>
      <c r="AL72" s="77"/>
      <c r="AM72" s="52"/>
      <c r="AN72" s="53"/>
      <c r="AO72" s="108"/>
    </row>
    <row r="73" spans="5:41">
      <c r="E73" s="193"/>
      <c r="F73" s="29"/>
      <c r="G73" s="48"/>
      <c r="H73" s="48"/>
      <c r="I73" s="49"/>
      <c r="J73" s="49"/>
      <c r="K73" s="49"/>
      <c r="L73" s="49"/>
      <c r="M73" s="49"/>
      <c r="N73" s="49"/>
      <c r="O73" s="49"/>
      <c r="P73" s="50"/>
      <c r="Q73" s="51"/>
      <c r="R73" s="77"/>
      <c r="S73" s="52"/>
      <c r="T73" s="53"/>
      <c r="U73" s="108"/>
      <c r="V73" s="53"/>
      <c r="W73" s="53"/>
      <c r="X73" s="108"/>
      <c r="Y73" s="77"/>
      <c r="Z73" s="53"/>
      <c r="AA73" s="53"/>
      <c r="AB73" s="108"/>
      <c r="AC73" s="52"/>
      <c r="AD73" s="53"/>
      <c r="AE73" s="53"/>
      <c r="AF73" s="53"/>
      <c r="AG73" s="194"/>
      <c r="AH73" s="53"/>
      <c r="AI73" s="195"/>
      <c r="AJ73" s="195"/>
      <c r="AK73" s="108"/>
      <c r="AL73" s="77"/>
      <c r="AM73" s="52"/>
      <c r="AN73" s="53"/>
      <c r="AO73" s="108"/>
    </row>
    <row r="74" spans="5:41">
      <c r="E74" s="193"/>
      <c r="F74" s="29"/>
      <c r="G74" s="48"/>
      <c r="H74" s="48"/>
      <c r="I74" s="49"/>
      <c r="J74" s="49"/>
      <c r="K74" s="49"/>
      <c r="L74" s="49"/>
      <c r="M74" s="49"/>
      <c r="N74" s="49"/>
      <c r="O74" s="49"/>
      <c r="P74" s="50"/>
      <c r="Q74" s="51"/>
      <c r="R74" s="77"/>
      <c r="S74" s="52"/>
      <c r="T74" s="53"/>
      <c r="U74" s="108"/>
      <c r="V74" s="53"/>
      <c r="W74" s="53"/>
      <c r="X74" s="108"/>
      <c r="Y74" s="77"/>
      <c r="Z74" s="53"/>
      <c r="AA74" s="53"/>
      <c r="AB74" s="108"/>
      <c r="AC74" s="52"/>
      <c r="AD74" s="53"/>
      <c r="AE74" s="53"/>
      <c r="AF74" s="53"/>
      <c r="AG74" s="194"/>
      <c r="AH74" s="53"/>
      <c r="AI74" s="195"/>
      <c r="AJ74" s="195"/>
      <c r="AK74" s="108"/>
      <c r="AL74" s="77"/>
      <c r="AM74" s="52"/>
      <c r="AN74" s="53"/>
      <c r="AO74" s="108"/>
    </row>
    <row r="75" spans="5:41">
      <c r="E75" s="193"/>
      <c r="F75" s="29"/>
      <c r="G75" s="48"/>
      <c r="H75" s="48"/>
      <c r="I75" s="49"/>
      <c r="J75" s="49"/>
      <c r="K75" s="49"/>
      <c r="L75" s="49"/>
      <c r="M75" s="49"/>
      <c r="N75" s="49"/>
      <c r="O75" s="49"/>
      <c r="P75" s="50"/>
      <c r="Q75" s="51"/>
      <c r="R75" s="77"/>
      <c r="S75" s="52"/>
      <c r="T75" s="53"/>
      <c r="U75" s="108"/>
      <c r="V75" s="53"/>
      <c r="W75" s="53"/>
      <c r="X75" s="108"/>
      <c r="Y75" s="77"/>
      <c r="Z75" s="53"/>
      <c r="AA75" s="53"/>
      <c r="AB75" s="108"/>
      <c r="AC75" s="52"/>
      <c r="AD75" s="53"/>
      <c r="AE75" s="53"/>
      <c r="AF75" s="53"/>
      <c r="AG75" s="194"/>
      <c r="AH75" s="53"/>
      <c r="AI75" s="195"/>
      <c r="AJ75" s="195"/>
      <c r="AK75" s="108"/>
      <c r="AL75" s="77"/>
      <c r="AM75" s="52"/>
      <c r="AN75" s="53"/>
      <c r="AO75" s="108"/>
    </row>
    <row r="76" spans="5:41">
      <c r="E76" s="193"/>
      <c r="F76" s="29"/>
      <c r="G76" s="48"/>
      <c r="H76" s="48"/>
      <c r="I76" s="49"/>
      <c r="J76" s="49"/>
      <c r="K76" s="49"/>
      <c r="L76" s="49"/>
      <c r="M76" s="49"/>
      <c r="N76" s="49"/>
      <c r="O76" s="49"/>
      <c r="P76" s="50"/>
      <c r="Q76" s="51"/>
      <c r="R76" s="77"/>
      <c r="S76" s="52"/>
      <c r="T76" s="53"/>
      <c r="U76" s="108"/>
      <c r="V76" s="53"/>
      <c r="W76" s="53"/>
      <c r="X76" s="108"/>
      <c r="Y76" s="77"/>
      <c r="Z76" s="53"/>
      <c r="AA76" s="53"/>
      <c r="AB76" s="108"/>
      <c r="AC76" s="52"/>
      <c r="AD76" s="53"/>
      <c r="AE76" s="53"/>
      <c r="AF76" s="53"/>
      <c r="AG76" s="194"/>
      <c r="AH76" s="53"/>
      <c r="AI76" s="195"/>
      <c r="AJ76" s="195"/>
      <c r="AK76" s="108"/>
      <c r="AL76" s="77"/>
      <c r="AM76" s="52"/>
      <c r="AN76" s="53"/>
      <c r="AO76" s="108"/>
    </row>
    <row r="77" spans="5:41">
      <c r="E77" s="193"/>
      <c r="F77" s="29"/>
      <c r="G77" s="48"/>
      <c r="H77" s="48"/>
      <c r="I77" s="49"/>
      <c r="J77" s="49"/>
      <c r="K77" s="49"/>
      <c r="L77" s="49"/>
      <c r="M77" s="49"/>
      <c r="N77" s="49"/>
      <c r="O77" s="49"/>
      <c r="P77" s="50"/>
      <c r="Q77" s="51"/>
      <c r="R77" s="77"/>
      <c r="S77" s="52"/>
      <c r="T77" s="53"/>
      <c r="U77" s="108"/>
      <c r="V77" s="53"/>
      <c r="W77" s="53"/>
      <c r="X77" s="108"/>
      <c r="Y77" s="77"/>
      <c r="Z77" s="53"/>
      <c r="AA77" s="53"/>
      <c r="AB77" s="108"/>
      <c r="AC77" s="52"/>
      <c r="AD77" s="53"/>
      <c r="AE77" s="53"/>
      <c r="AF77" s="53"/>
      <c r="AG77" s="194"/>
      <c r="AH77" s="53"/>
      <c r="AI77" s="195"/>
      <c r="AJ77" s="195"/>
      <c r="AK77" s="108"/>
      <c r="AL77" s="77"/>
      <c r="AM77" s="52"/>
      <c r="AN77" s="53"/>
      <c r="AO77" s="108"/>
    </row>
    <row r="78" spans="5:41">
      <c r="E78" s="193"/>
      <c r="F78" s="29"/>
      <c r="G78" s="48"/>
      <c r="H78" s="48"/>
      <c r="I78" s="49"/>
      <c r="J78" s="49"/>
      <c r="K78" s="49"/>
      <c r="L78" s="49"/>
      <c r="M78" s="49"/>
      <c r="N78" s="49"/>
      <c r="O78" s="49"/>
      <c r="P78" s="50"/>
      <c r="Q78" s="51"/>
      <c r="R78" s="77"/>
      <c r="S78" s="52"/>
      <c r="T78" s="53"/>
      <c r="U78" s="108"/>
      <c r="V78" s="53"/>
      <c r="W78" s="53"/>
      <c r="X78" s="108"/>
      <c r="Y78" s="77"/>
      <c r="Z78" s="53"/>
      <c r="AA78" s="53"/>
      <c r="AB78" s="108"/>
      <c r="AC78" s="52"/>
      <c r="AD78" s="53"/>
      <c r="AE78" s="53"/>
      <c r="AF78" s="53"/>
      <c r="AG78" s="194"/>
      <c r="AH78" s="53"/>
      <c r="AI78" s="195"/>
      <c r="AJ78" s="195"/>
      <c r="AK78" s="108"/>
      <c r="AL78" s="77"/>
      <c r="AM78" s="52"/>
      <c r="AN78" s="53"/>
      <c r="AO78" s="108"/>
    </row>
    <row r="79" spans="5:41">
      <c r="E79" s="193"/>
      <c r="F79" s="29"/>
      <c r="G79" s="48"/>
      <c r="H79" s="48"/>
      <c r="I79" s="49"/>
      <c r="J79" s="49"/>
      <c r="K79" s="49"/>
      <c r="L79" s="49"/>
      <c r="M79" s="49"/>
      <c r="N79" s="49"/>
      <c r="O79" s="49"/>
      <c r="P79" s="50"/>
      <c r="Q79" s="51"/>
      <c r="R79" s="77"/>
      <c r="S79" s="52"/>
      <c r="T79" s="53"/>
      <c r="U79" s="108"/>
      <c r="V79" s="53"/>
      <c r="W79" s="53"/>
      <c r="X79" s="108"/>
      <c r="Y79" s="77"/>
      <c r="Z79" s="53"/>
      <c r="AA79" s="53"/>
      <c r="AB79" s="108"/>
      <c r="AC79" s="52"/>
      <c r="AD79" s="53"/>
      <c r="AE79" s="53"/>
      <c r="AF79" s="53"/>
      <c r="AG79" s="194"/>
      <c r="AH79" s="53"/>
      <c r="AI79" s="195"/>
      <c r="AJ79" s="195"/>
      <c r="AK79" s="108"/>
      <c r="AL79" s="77"/>
      <c r="AM79" s="52"/>
      <c r="AN79" s="53"/>
      <c r="AO79" s="108"/>
    </row>
    <row r="80" spans="5:41">
      <c r="E80" s="193"/>
      <c r="F80" s="29"/>
      <c r="G80" s="48"/>
      <c r="H80" s="48"/>
      <c r="I80" s="49"/>
      <c r="J80" s="49"/>
      <c r="K80" s="49"/>
      <c r="L80" s="49"/>
      <c r="M80" s="49"/>
      <c r="N80" s="49"/>
      <c r="O80" s="49"/>
      <c r="P80" s="50"/>
      <c r="Q80" s="51"/>
      <c r="R80" s="77"/>
      <c r="S80" s="52"/>
      <c r="T80" s="53"/>
      <c r="U80" s="108"/>
      <c r="V80" s="53"/>
      <c r="W80" s="53"/>
      <c r="X80" s="108"/>
      <c r="Y80" s="77"/>
      <c r="Z80" s="53"/>
      <c r="AA80" s="53"/>
      <c r="AB80" s="108"/>
      <c r="AC80" s="52"/>
      <c r="AD80" s="53"/>
      <c r="AE80" s="53"/>
      <c r="AF80" s="53"/>
      <c r="AG80" s="194"/>
      <c r="AH80" s="53"/>
      <c r="AI80" s="195"/>
      <c r="AJ80" s="195"/>
      <c r="AK80" s="108"/>
      <c r="AL80" s="77"/>
      <c r="AM80" s="52"/>
      <c r="AN80" s="53"/>
      <c r="AO80" s="108"/>
    </row>
    <row r="81" spans="5:41">
      <c r="E81" s="193"/>
      <c r="F81" s="29"/>
      <c r="G81" s="48"/>
      <c r="H81" s="48"/>
      <c r="I81" s="49"/>
      <c r="J81" s="49"/>
      <c r="K81" s="49"/>
      <c r="L81" s="49"/>
      <c r="M81" s="49"/>
      <c r="N81" s="49"/>
      <c r="O81" s="49"/>
      <c r="P81" s="50"/>
      <c r="Q81" s="51"/>
      <c r="R81" s="77"/>
      <c r="S81" s="52"/>
      <c r="T81" s="53"/>
      <c r="U81" s="108"/>
      <c r="V81" s="53"/>
      <c r="W81" s="53"/>
      <c r="X81" s="108"/>
      <c r="Y81" s="77"/>
      <c r="Z81" s="53"/>
      <c r="AA81" s="53"/>
      <c r="AB81" s="108"/>
      <c r="AC81" s="52"/>
      <c r="AD81" s="53"/>
      <c r="AE81" s="53"/>
      <c r="AF81" s="53"/>
      <c r="AG81" s="194"/>
      <c r="AH81" s="53"/>
      <c r="AI81" s="195"/>
      <c r="AJ81" s="195"/>
      <c r="AK81" s="108"/>
      <c r="AL81" s="77"/>
      <c r="AM81" s="52"/>
      <c r="AN81" s="53"/>
      <c r="AO81" s="108"/>
    </row>
    <row r="82" spans="5:41">
      <c r="E82" s="193"/>
      <c r="F82" s="29"/>
      <c r="G82" s="48"/>
      <c r="H82" s="48"/>
      <c r="I82" s="49"/>
      <c r="J82" s="49"/>
      <c r="K82" s="49"/>
      <c r="L82" s="49"/>
      <c r="M82" s="49"/>
      <c r="N82" s="49"/>
      <c r="O82" s="49"/>
      <c r="P82" s="50"/>
      <c r="Q82" s="51"/>
      <c r="R82" s="77"/>
      <c r="S82" s="52"/>
      <c r="T82" s="53"/>
      <c r="U82" s="108"/>
      <c r="V82" s="53"/>
      <c r="W82" s="53"/>
      <c r="X82" s="108"/>
      <c r="Y82" s="77"/>
      <c r="Z82" s="53"/>
      <c r="AA82" s="53"/>
      <c r="AB82" s="108"/>
      <c r="AC82" s="52"/>
      <c r="AD82" s="53"/>
      <c r="AE82" s="53"/>
      <c r="AF82" s="53"/>
      <c r="AG82" s="194"/>
      <c r="AH82" s="53"/>
      <c r="AI82" s="195"/>
      <c r="AJ82" s="195"/>
      <c r="AK82" s="108"/>
      <c r="AL82" s="77"/>
      <c r="AM82" s="52"/>
      <c r="AN82" s="53"/>
      <c r="AO82" s="108"/>
    </row>
    <row r="83" spans="5:41">
      <c r="E83" s="193"/>
      <c r="F83" s="29"/>
      <c r="G83" s="48"/>
      <c r="H83" s="48"/>
      <c r="I83" s="49"/>
      <c r="J83" s="49"/>
      <c r="K83" s="49"/>
      <c r="L83" s="49"/>
      <c r="M83" s="49"/>
      <c r="N83" s="49"/>
      <c r="O83" s="49"/>
      <c r="P83" s="50"/>
      <c r="Q83" s="51"/>
      <c r="R83" s="77"/>
      <c r="S83" s="52"/>
      <c r="T83" s="53"/>
      <c r="U83" s="108"/>
      <c r="V83" s="53"/>
      <c r="W83" s="53"/>
      <c r="X83" s="108"/>
      <c r="Y83" s="77"/>
      <c r="Z83" s="53"/>
      <c r="AA83" s="53"/>
      <c r="AB83" s="108"/>
      <c r="AC83" s="52"/>
      <c r="AD83" s="53"/>
      <c r="AE83" s="53"/>
      <c r="AF83" s="53"/>
      <c r="AG83" s="194"/>
      <c r="AH83" s="53"/>
      <c r="AI83" s="195"/>
      <c r="AJ83" s="195"/>
      <c r="AK83" s="108"/>
      <c r="AL83" s="77"/>
      <c r="AM83" s="52"/>
      <c r="AN83" s="53"/>
      <c r="AO83" s="108"/>
    </row>
    <row r="84" spans="5:41">
      <c r="E84" s="193"/>
      <c r="F84" s="29"/>
      <c r="G84" s="48"/>
      <c r="H84" s="48"/>
      <c r="I84" s="49"/>
      <c r="J84" s="49"/>
      <c r="K84" s="49"/>
      <c r="L84" s="49"/>
      <c r="M84" s="49"/>
      <c r="N84" s="49"/>
      <c r="O84" s="49"/>
      <c r="P84" s="50"/>
      <c r="Q84" s="51"/>
      <c r="R84" s="77"/>
      <c r="S84" s="52"/>
      <c r="T84" s="53"/>
      <c r="U84" s="108"/>
      <c r="V84" s="53"/>
      <c r="W84" s="53"/>
      <c r="X84" s="108"/>
      <c r="Y84" s="77"/>
      <c r="Z84" s="53"/>
      <c r="AA84" s="53"/>
      <c r="AB84" s="108"/>
      <c r="AC84" s="52"/>
      <c r="AD84" s="53"/>
      <c r="AE84" s="53"/>
      <c r="AF84" s="53"/>
      <c r="AG84" s="194"/>
      <c r="AH84" s="53"/>
      <c r="AI84" s="195"/>
      <c r="AJ84" s="195"/>
      <c r="AK84" s="108"/>
      <c r="AL84" s="77"/>
      <c r="AM84" s="52"/>
      <c r="AN84" s="53"/>
      <c r="AO84" s="108"/>
    </row>
    <row r="85" spans="5:41">
      <c r="E85" s="193"/>
      <c r="F85" s="29"/>
      <c r="G85" s="48"/>
      <c r="H85" s="48"/>
      <c r="I85" s="49"/>
      <c r="J85" s="49"/>
      <c r="K85" s="49"/>
      <c r="L85" s="49"/>
      <c r="M85" s="49"/>
      <c r="N85" s="49"/>
      <c r="O85" s="49"/>
      <c r="P85" s="50"/>
      <c r="Q85" s="51"/>
      <c r="R85" s="77"/>
      <c r="S85" s="52"/>
      <c r="T85" s="53"/>
      <c r="U85" s="108"/>
      <c r="V85" s="53"/>
      <c r="W85" s="53"/>
      <c r="X85" s="108"/>
      <c r="Y85" s="77"/>
      <c r="Z85" s="53"/>
      <c r="AA85" s="53"/>
      <c r="AB85" s="108"/>
      <c r="AC85" s="52"/>
      <c r="AD85" s="53"/>
      <c r="AE85" s="53"/>
      <c r="AF85" s="53"/>
      <c r="AG85" s="194"/>
      <c r="AH85" s="53"/>
      <c r="AI85" s="195"/>
      <c r="AJ85" s="195"/>
      <c r="AK85" s="108"/>
      <c r="AL85" s="77"/>
      <c r="AM85" s="52"/>
      <c r="AN85" s="53"/>
      <c r="AO85" s="108"/>
    </row>
    <row r="86" spans="5:41">
      <c r="E86" s="193"/>
      <c r="F86" s="29"/>
      <c r="G86" s="48"/>
      <c r="H86" s="48"/>
      <c r="I86" s="49"/>
      <c r="J86" s="49"/>
      <c r="K86" s="49"/>
      <c r="L86" s="49"/>
      <c r="M86" s="49"/>
      <c r="N86" s="49"/>
      <c r="O86" s="49"/>
      <c r="P86" s="50"/>
      <c r="Q86" s="51"/>
      <c r="R86" s="77"/>
      <c r="S86" s="52"/>
      <c r="T86" s="53"/>
      <c r="U86" s="108"/>
      <c r="V86" s="53"/>
      <c r="W86" s="53"/>
      <c r="X86" s="108"/>
      <c r="Y86" s="77"/>
      <c r="Z86" s="53"/>
      <c r="AA86" s="53"/>
      <c r="AB86" s="108"/>
      <c r="AC86" s="52"/>
      <c r="AD86" s="53"/>
      <c r="AE86" s="53"/>
      <c r="AF86" s="53"/>
      <c r="AG86" s="194"/>
      <c r="AH86" s="53"/>
      <c r="AI86" s="195"/>
      <c r="AJ86" s="195"/>
      <c r="AK86" s="108"/>
      <c r="AL86" s="77"/>
      <c r="AM86" s="52"/>
      <c r="AN86" s="53"/>
      <c r="AO86" s="108"/>
    </row>
    <row r="87" spans="5:41">
      <c r="E87" s="193"/>
      <c r="F87" s="29"/>
      <c r="G87" s="48"/>
      <c r="H87" s="48"/>
      <c r="I87" s="49"/>
      <c r="J87" s="49"/>
      <c r="K87" s="49"/>
      <c r="L87" s="49"/>
      <c r="M87" s="49"/>
      <c r="N87" s="49"/>
      <c r="O87" s="49"/>
      <c r="P87" s="50"/>
      <c r="Q87" s="51"/>
      <c r="R87" s="77"/>
      <c r="S87" s="52"/>
      <c r="T87" s="53"/>
      <c r="U87" s="108"/>
      <c r="V87" s="53"/>
      <c r="W87" s="53"/>
      <c r="X87" s="108"/>
      <c r="Y87" s="77"/>
      <c r="Z87" s="53"/>
      <c r="AA87" s="53"/>
      <c r="AB87" s="108"/>
      <c r="AC87" s="52"/>
      <c r="AD87" s="53"/>
      <c r="AE87" s="53"/>
      <c r="AF87" s="53"/>
      <c r="AG87" s="194"/>
      <c r="AH87" s="53"/>
      <c r="AI87" s="195"/>
      <c r="AJ87" s="195"/>
      <c r="AK87" s="108"/>
      <c r="AL87" s="77"/>
      <c r="AM87" s="52"/>
      <c r="AN87" s="53"/>
      <c r="AO87" s="108"/>
    </row>
    <row r="88" spans="5:41">
      <c r="E88" s="193"/>
      <c r="F88" s="29"/>
      <c r="G88" s="48"/>
      <c r="H88" s="48"/>
      <c r="I88" s="49"/>
      <c r="J88" s="49"/>
      <c r="K88" s="49"/>
      <c r="L88" s="49"/>
      <c r="M88" s="49"/>
      <c r="N88" s="49"/>
      <c r="O88" s="49"/>
      <c r="P88" s="50"/>
      <c r="Q88" s="51"/>
      <c r="R88" s="77"/>
      <c r="S88" s="52"/>
      <c r="T88" s="53"/>
      <c r="U88" s="108"/>
      <c r="V88" s="53"/>
      <c r="W88" s="53"/>
      <c r="X88" s="108"/>
      <c r="Y88" s="77"/>
      <c r="Z88" s="53"/>
      <c r="AA88" s="53"/>
      <c r="AB88" s="108"/>
      <c r="AC88" s="52"/>
      <c r="AD88" s="53"/>
      <c r="AE88" s="53"/>
      <c r="AF88" s="53"/>
      <c r="AG88" s="194"/>
      <c r="AH88" s="53"/>
      <c r="AI88" s="195"/>
      <c r="AJ88" s="195"/>
      <c r="AK88" s="108"/>
      <c r="AL88" s="77"/>
      <c r="AM88" s="52"/>
      <c r="AN88" s="53"/>
      <c r="AO88" s="108"/>
    </row>
    <row r="89" spans="5:41">
      <c r="E89" s="193"/>
      <c r="F89" s="29"/>
      <c r="G89" s="48"/>
      <c r="H89" s="48"/>
      <c r="I89" s="49"/>
      <c r="J89" s="49"/>
      <c r="K89" s="49"/>
      <c r="L89" s="49"/>
      <c r="M89" s="49"/>
      <c r="N89" s="49"/>
      <c r="O89" s="49"/>
      <c r="P89" s="50"/>
      <c r="Q89" s="51"/>
      <c r="R89" s="77"/>
      <c r="S89" s="52"/>
      <c r="T89" s="53"/>
      <c r="U89" s="108"/>
      <c r="V89" s="53"/>
      <c r="W89" s="53"/>
      <c r="X89" s="108"/>
      <c r="Y89" s="77"/>
      <c r="Z89" s="53"/>
      <c r="AA89" s="53"/>
      <c r="AB89" s="108"/>
      <c r="AC89" s="52"/>
      <c r="AD89" s="53"/>
      <c r="AE89" s="53"/>
      <c r="AF89" s="53"/>
      <c r="AG89" s="194"/>
      <c r="AH89" s="53"/>
      <c r="AI89" s="195"/>
      <c r="AJ89" s="195"/>
      <c r="AK89" s="108"/>
      <c r="AL89" s="77"/>
      <c r="AM89" s="52"/>
      <c r="AN89" s="53"/>
      <c r="AO89" s="108"/>
    </row>
    <row r="90" spans="5:41">
      <c r="E90" s="193"/>
      <c r="F90" s="29"/>
      <c r="G90" s="48"/>
      <c r="H90" s="48"/>
      <c r="I90" s="49"/>
      <c r="J90" s="49"/>
      <c r="K90" s="49"/>
      <c r="L90" s="49"/>
      <c r="M90" s="49"/>
      <c r="N90" s="49"/>
      <c r="O90" s="49"/>
      <c r="P90" s="50"/>
      <c r="Q90" s="51"/>
      <c r="R90" s="77"/>
      <c r="S90" s="52"/>
      <c r="T90" s="53"/>
      <c r="U90" s="108"/>
      <c r="V90" s="53"/>
      <c r="W90" s="53"/>
      <c r="X90" s="108"/>
      <c r="Y90" s="77"/>
      <c r="Z90" s="53"/>
      <c r="AA90" s="53"/>
      <c r="AB90" s="108"/>
      <c r="AC90" s="52"/>
      <c r="AD90" s="53"/>
      <c r="AE90" s="53"/>
      <c r="AF90" s="53"/>
      <c r="AG90" s="194"/>
      <c r="AH90" s="53"/>
      <c r="AI90" s="195"/>
      <c r="AJ90" s="195"/>
      <c r="AK90" s="108"/>
      <c r="AL90" s="77"/>
      <c r="AM90" s="52"/>
      <c r="AN90" s="53"/>
      <c r="AO90" s="108"/>
    </row>
    <row r="91" spans="5:41">
      <c r="E91" s="193"/>
      <c r="F91" s="29"/>
      <c r="G91" s="48"/>
      <c r="H91" s="48"/>
      <c r="I91" s="49"/>
      <c r="J91" s="49"/>
      <c r="K91" s="49"/>
      <c r="L91" s="49"/>
      <c r="M91" s="49"/>
      <c r="N91" s="49"/>
      <c r="O91" s="49"/>
      <c r="P91" s="50"/>
      <c r="Q91" s="51"/>
      <c r="R91" s="77"/>
      <c r="S91" s="52"/>
      <c r="T91" s="53"/>
      <c r="U91" s="108"/>
      <c r="V91" s="53"/>
      <c r="W91" s="53"/>
      <c r="X91" s="108"/>
      <c r="Y91" s="77"/>
      <c r="Z91" s="53"/>
      <c r="AA91" s="53"/>
      <c r="AB91" s="108"/>
      <c r="AC91" s="52"/>
      <c r="AD91" s="53"/>
      <c r="AE91" s="53"/>
      <c r="AF91" s="53"/>
      <c r="AG91" s="194"/>
      <c r="AH91" s="53"/>
      <c r="AI91" s="195"/>
      <c r="AJ91" s="195"/>
      <c r="AK91" s="108"/>
      <c r="AL91" s="77"/>
      <c r="AM91" s="52"/>
      <c r="AN91" s="53"/>
      <c r="AO91" s="108"/>
    </row>
    <row r="92" spans="5:41">
      <c r="E92" s="193"/>
      <c r="F92" s="29"/>
      <c r="G92" s="48"/>
      <c r="H92" s="48"/>
      <c r="I92" s="49"/>
      <c r="J92" s="49"/>
      <c r="K92" s="49"/>
      <c r="L92" s="49"/>
      <c r="M92" s="49"/>
      <c r="N92" s="49"/>
      <c r="O92" s="49"/>
      <c r="P92" s="50"/>
      <c r="Q92" s="51"/>
      <c r="R92" s="77"/>
      <c r="S92" s="52"/>
      <c r="T92" s="53"/>
      <c r="U92" s="108"/>
      <c r="V92" s="53"/>
      <c r="W92" s="53"/>
      <c r="X92" s="108"/>
      <c r="Y92" s="77"/>
      <c r="Z92" s="53"/>
      <c r="AA92" s="53"/>
      <c r="AB92" s="108"/>
      <c r="AC92" s="52"/>
      <c r="AD92" s="53"/>
      <c r="AE92" s="53"/>
      <c r="AF92" s="53"/>
      <c r="AG92" s="194"/>
      <c r="AH92" s="53"/>
      <c r="AI92" s="195"/>
      <c r="AJ92" s="195"/>
      <c r="AK92" s="108"/>
      <c r="AL92" s="77"/>
      <c r="AM92" s="52"/>
      <c r="AN92" s="53"/>
      <c r="AO92" s="108"/>
    </row>
    <row r="93" spans="5:41">
      <c r="E93" s="193"/>
      <c r="F93" s="29"/>
      <c r="G93" s="48"/>
      <c r="H93" s="48"/>
      <c r="I93" s="49"/>
      <c r="J93" s="49"/>
      <c r="K93" s="49"/>
      <c r="L93" s="49"/>
      <c r="M93" s="49"/>
      <c r="N93" s="49"/>
      <c r="O93" s="49"/>
      <c r="P93" s="50"/>
      <c r="Q93" s="51"/>
      <c r="R93" s="77"/>
      <c r="S93" s="52"/>
      <c r="T93" s="53"/>
      <c r="U93" s="108"/>
      <c r="V93" s="53"/>
      <c r="W93" s="53"/>
      <c r="X93" s="108"/>
      <c r="Y93" s="77"/>
      <c r="Z93" s="53"/>
      <c r="AA93" s="53"/>
      <c r="AB93" s="108"/>
      <c r="AC93" s="52"/>
      <c r="AD93" s="53"/>
      <c r="AE93" s="53"/>
      <c r="AF93" s="53"/>
      <c r="AG93" s="194"/>
      <c r="AH93" s="53"/>
      <c r="AI93" s="195"/>
      <c r="AJ93" s="195"/>
      <c r="AK93" s="108"/>
      <c r="AL93" s="77"/>
      <c r="AM93" s="52"/>
      <c r="AN93" s="53"/>
      <c r="AO93" s="108"/>
    </row>
    <row r="94" spans="5:41">
      <c r="E94" s="193"/>
      <c r="F94" s="29"/>
      <c r="G94" s="48"/>
      <c r="H94" s="48"/>
      <c r="I94" s="49"/>
      <c r="J94" s="49"/>
      <c r="K94" s="49"/>
      <c r="L94" s="49"/>
      <c r="M94" s="49"/>
      <c r="N94" s="49"/>
      <c r="O94" s="49"/>
      <c r="P94" s="50"/>
      <c r="Q94" s="51"/>
      <c r="R94" s="77"/>
      <c r="S94" s="52"/>
      <c r="T94" s="53"/>
      <c r="U94" s="108"/>
      <c r="V94" s="53"/>
      <c r="W94" s="53"/>
      <c r="X94" s="108"/>
      <c r="Y94" s="77"/>
      <c r="Z94" s="53"/>
      <c r="AA94" s="53"/>
      <c r="AB94" s="108"/>
      <c r="AC94" s="52"/>
      <c r="AD94" s="53"/>
      <c r="AE94" s="53"/>
      <c r="AF94" s="53"/>
      <c r="AG94" s="194"/>
      <c r="AH94" s="53"/>
      <c r="AI94" s="195"/>
      <c r="AJ94" s="195"/>
      <c r="AK94" s="108"/>
      <c r="AL94" s="77"/>
      <c r="AM94" s="52"/>
      <c r="AN94" s="53"/>
      <c r="AO94" s="108"/>
    </row>
    <row r="95" spans="5:41">
      <c r="E95" s="193"/>
      <c r="F95" s="29"/>
      <c r="G95" s="48"/>
      <c r="H95" s="48"/>
      <c r="I95" s="49"/>
      <c r="J95" s="49"/>
      <c r="K95" s="49"/>
      <c r="L95" s="49"/>
      <c r="M95" s="49"/>
      <c r="N95" s="49"/>
      <c r="O95" s="49"/>
      <c r="P95" s="50"/>
      <c r="Q95" s="51"/>
      <c r="R95" s="77"/>
      <c r="S95" s="52"/>
      <c r="T95" s="53"/>
      <c r="U95" s="108"/>
      <c r="V95" s="53"/>
      <c r="W95" s="53"/>
      <c r="X95" s="108"/>
      <c r="Y95" s="77"/>
      <c r="Z95" s="53"/>
      <c r="AA95" s="53"/>
      <c r="AB95" s="108"/>
      <c r="AC95" s="52"/>
      <c r="AD95" s="53"/>
      <c r="AE95" s="53"/>
      <c r="AF95" s="53"/>
      <c r="AG95" s="194"/>
      <c r="AH95" s="53"/>
      <c r="AI95" s="195"/>
      <c r="AJ95" s="195"/>
      <c r="AK95" s="108"/>
      <c r="AL95" s="77"/>
      <c r="AM95" s="52"/>
      <c r="AN95" s="53"/>
      <c r="AO95" s="108"/>
    </row>
    <row r="96" spans="5:41">
      <c r="E96" s="193"/>
      <c r="F96" s="29"/>
      <c r="G96" s="48"/>
      <c r="H96" s="48"/>
      <c r="I96" s="49"/>
      <c r="J96" s="49"/>
      <c r="K96" s="49"/>
      <c r="L96" s="49"/>
      <c r="M96" s="49"/>
      <c r="N96" s="49"/>
      <c r="O96" s="49"/>
      <c r="P96" s="50"/>
      <c r="Q96" s="51"/>
      <c r="R96" s="77"/>
      <c r="S96" s="52"/>
      <c r="T96" s="53"/>
      <c r="U96" s="108"/>
      <c r="V96" s="53"/>
      <c r="W96" s="53"/>
      <c r="X96" s="108"/>
      <c r="Y96" s="77"/>
      <c r="Z96" s="53"/>
      <c r="AA96" s="53"/>
      <c r="AB96" s="108"/>
      <c r="AC96" s="52"/>
      <c r="AD96" s="53"/>
      <c r="AE96" s="53"/>
      <c r="AF96" s="53"/>
      <c r="AG96" s="194"/>
      <c r="AH96" s="53"/>
      <c r="AI96" s="195"/>
      <c r="AJ96" s="195"/>
      <c r="AK96" s="108"/>
      <c r="AL96" s="77"/>
      <c r="AM96" s="52"/>
      <c r="AN96" s="53"/>
      <c r="AO96" s="108"/>
    </row>
    <row r="97" spans="5:41">
      <c r="E97" s="193"/>
      <c r="F97" s="29"/>
      <c r="G97" s="48"/>
      <c r="H97" s="48"/>
      <c r="I97" s="49"/>
      <c r="J97" s="49"/>
      <c r="K97" s="49"/>
      <c r="L97" s="49"/>
      <c r="M97" s="49"/>
      <c r="N97" s="49"/>
      <c r="O97" s="49"/>
      <c r="P97" s="50"/>
      <c r="Q97" s="51"/>
      <c r="R97" s="77"/>
      <c r="S97" s="52"/>
      <c r="T97" s="53"/>
      <c r="U97" s="108"/>
      <c r="V97" s="53"/>
      <c r="W97" s="53"/>
      <c r="X97" s="108"/>
      <c r="Y97" s="77"/>
      <c r="Z97" s="53"/>
      <c r="AA97" s="53"/>
      <c r="AB97" s="108"/>
      <c r="AC97" s="52"/>
      <c r="AD97" s="53"/>
      <c r="AE97" s="53"/>
      <c r="AF97" s="53"/>
      <c r="AG97" s="194"/>
      <c r="AH97" s="53"/>
      <c r="AI97" s="195"/>
      <c r="AJ97" s="195"/>
      <c r="AK97" s="108"/>
      <c r="AL97" s="77"/>
      <c r="AM97" s="52"/>
      <c r="AN97" s="53"/>
      <c r="AO97" s="108"/>
    </row>
    <row r="98" spans="5:41">
      <c r="E98" s="193"/>
      <c r="F98" s="29"/>
      <c r="G98" s="48"/>
      <c r="H98" s="48"/>
      <c r="I98" s="49"/>
      <c r="J98" s="49"/>
      <c r="K98" s="49"/>
      <c r="L98" s="49"/>
      <c r="M98" s="49"/>
      <c r="N98" s="49"/>
      <c r="O98" s="49"/>
      <c r="P98" s="50"/>
      <c r="Q98" s="51"/>
      <c r="R98" s="77"/>
      <c r="S98" s="52"/>
      <c r="T98" s="53"/>
      <c r="U98" s="108"/>
      <c r="V98" s="53"/>
      <c r="W98" s="53"/>
      <c r="X98" s="108"/>
      <c r="Y98" s="77"/>
      <c r="Z98" s="53"/>
      <c r="AA98" s="53"/>
      <c r="AB98" s="108"/>
      <c r="AC98" s="52"/>
      <c r="AD98" s="53"/>
      <c r="AE98" s="53"/>
      <c r="AF98" s="53"/>
      <c r="AG98" s="194"/>
      <c r="AH98" s="53"/>
      <c r="AI98" s="195"/>
      <c r="AJ98" s="195"/>
      <c r="AK98" s="108"/>
      <c r="AL98" s="77"/>
      <c r="AM98" s="52"/>
      <c r="AN98" s="53"/>
      <c r="AO98" s="108"/>
    </row>
    <row r="99" spans="5:41">
      <c r="E99" s="193"/>
      <c r="F99" s="29"/>
      <c r="G99" s="48"/>
      <c r="H99" s="48"/>
      <c r="I99" s="49"/>
      <c r="J99" s="49"/>
      <c r="K99" s="49"/>
      <c r="L99" s="49"/>
      <c r="M99" s="49"/>
      <c r="N99" s="49"/>
      <c r="O99" s="49"/>
      <c r="P99" s="50"/>
      <c r="Q99" s="51"/>
      <c r="R99" s="77"/>
      <c r="S99" s="52"/>
      <c r="T99" s="53"/>
      <c r="U99" s="108"/>
      <c r="V99" s="53"/>
      <c r="W99" s="53"/>
      <c r="X99" s="108"/>
      <c r="Y99" s="77"/>
      <c r="Z99" s="53"/>
      <c r="AA99" s="53"/>
      <c r="AB99" s="108"/>
      <c r="AC99" s="52"/>
      <c r="AD99" s="53"/>
      <c r="AE99" s="53"/>
      <c r="AF99" s="53"/>
      <c r="AG99" s="194"/>
      <c r="AH99" s="53"/>
      <c r="AI99" s="195"/>
      <c r="AJ99" s="195"/>
      <c r="AK99" s="108"/>
      <c r="AL99" s="77"/>
      <c r="AM99" s="52"/>
      <c r="AN99" s="53"/>
      <c r="AO99" s="108"/>
    </row>
    <row r="100" spans="5:41">
      <c r="E100" s="193"/>
      <c r="F100" s="29"/>
      <c r="G100" s="48"/>
      <c r="H100" s="48"/>
      <c r="I100" s="49"/>
      <c r="J100" s="49"/>
      <c r="K100" s="49"/>
      <c r="L100" s="49"/>
      <c r="M100" s="49"/>
      <c r="N100" s="49"/>
      <c r="O100" s="49"/>
      <c r="P100" s="50"/>
      <c r="Q100" s="51"/>
      <c r="R100" s="77"/>
      <c r="S100" s="52"/>
      <c r="T100" s="53"/>
      <c r="U100" s="108"/>
      <c r="V100" s="53"/>
      <c r="W100" s="53"/>
      <c r="X100" s="108"/>
      <c r="Y100" s="77"/>
      <c r="Z100" s="53"/>
      <c r="AA100" s="53"/>
      <c r="AB100" s="108"/>
      <c r="AC100" s="52"/>
      <c r="AD100" s="53"/>
      <c r="AE100" s="53"/>
      <c r="AF100" s="53"/>
      <c r="AG100" s="194"/>
      <c r="AH100" s="53"/>
      <c r="AI100" s="195"/>
      <c r="AJ100" s="195"/>
      <c r="AK100" s="108"/>
      <c r="AL100" s="77"/>
      <c r="AM100" s="52"/>
      <c r="AN100" s="53"/>
      <c r="AO100" s="108"/>
    </row>
    <row r="101" spans="5:41">
      <c r="E101" s="193"/>
      <c r="F101" s="29"/>
      <c r="G101" s="48"/>
      <c r="H101" s="48"/>
      <c r="I101" s="49"/>
      <c r="J101" s="49"/>
      <c r="K101" s="49"/>
      <c r="L101" s="49"/>
      <c r="M101" s="49"/>
      <c r="N101" s="49"/>
      <c r="O101" s="49"/>
      <c r="P101" s="50"/>
      <c r="Q101" s="51"/>
      <c r="R101" s="77"/>
      <c r="S101" s="52"/>
      <c r="T101" s="53"/>
      <c r="U101" s="108"/>
      <c r="V101" s="53"/>
      <c r="W101" s="53"/>
      <c r="X101" s="108"/>
      <c r="Y101" s="77"/>
      <c r="Z101" s="53"/>
      <c r="AA101" s="53"/>
      <c r="AB101" s="108"/>
      <c r="AC101" s="52"/>
      <c r="AD101" s="53"/>
      <c r="AE101" s="53"/>
      <c r="AF101" s="53"/>
      <c r="AG101" s="194"/>
      <c r="AH101" s="53"/>
      <c r="AI101" s="195"/>
      <c r="AJ101" s="195"/>
      <c r="AK101" s="108"/>
      <c r="AL101" s="77"/>
      <c r="AM101" s="52"/>
      <c r="AN101" s="53"/>
      <c r="AO101" s="108"/>
    </row>
    <row r="102" spans="5:41">
      <c r="E102" s="193"/>
      <c r="F102" s="29"/>
      <c r="G102" s="48"/>
      <c r="H102" s="48"/>
      <c r="I102" s="49"/>
      <c r="J102" s="49"/>
      <c r="K102" s="49"/>
      <c r="L102" s="49"/>
      <c r="M102" s="49"/>
      <c r="N102" s="49"/>
      <c r="O102" s="49"/>
      <c r="P102" s="50"/>
      <c r="Q102" s="51"/>
      <c r="R102" s="77"/>
      <c r="S102" s="52"/>
      <c r="T102" s="53"/>
      <c r="U102" s="108"/>
      <c r="V102" s="53"/>
      <c r="W102" s="53"/>
      <c r="X102" s="108"/>
      <c r="Y102" s="77"/>
      <c r="Z102" s="53"/>
      <c r="AA102" s="53"/>
      <c r="AB102" s="108"/>
      <c r="AC102" s="52"/>
      <c r="AD102" s="53"/>
      <c r="AE102" s="53"/>
      <c r="AF102" s="53"/>
      <c r="AG102" s="194"/>
      <c r="AH102" s="53"/>
      <c r="AI102" s="195"/>
      <c r="AJ102" s="195"/>
      <c r="AK102" s="108"/>
      <c r="AL102" s="77"/>
      <c r="AM102" s="52"/>
      <c r="AN102" s="53"/>
      <c r="AO102" s="108"/>
    </row>
    <row r="103" spans="5:41">
      <c r="E103" s="193"/>
      <c r="F103" s="29"/>
      <c r="G103" s="48"/>
      <c r="H103" s="48"/>
      <c r="I103" s="49"/>
      <c r="J103" s="49"/>
      <c r="K103" s="49"/>
      <c r="L103" s="49"/>
      <c r="M103" s="49"/>
      <c r="N103" s="49"/>
      <c r="O103" s="49"/>
      <c r="P103" s="50"/>
      <c r="Q103" s="51"/>
      <c r="R103" s="77"/>
      <c r="S103" s="52"/>
      <c r="T103" s="53"/>
      <c r="U103" s="108"/>
      <c r="V103" s="53"/>
      <c r="W103" s="53"/>
      <c r="X103" s="108"/>
      <c r="Y103" s="77"/>
      <c r="Z103" s="53"/>
      <c r="AA103" s="53"/>
      <c r="AB103" s="108"/>
      <c r="AC103" s="52"/>
      <c r="AD103" s="53"/>
      <c r="AE103" s="53"/>
      <c r="AF103" s="53"/>
      <c r="AG103" s="194"/>
      <c r="AH103" s="53"/>
      <c r="AI103" s="195"/>
      <c r="AJ103" s="195"/>
      <c r="AK103" s="108"/>
      <c r="AL103" s="77"/>
      <c r="AM103" s="52"/>
      <c r="AN103" s="53"/>
      <c r="AO103" s="108"/>
    </row>
    <row r="104" spans="5:41">
      <c r="E104" s="193"/>
      <c r="F104" s="29"/>
      <c r="G104" s="48"/>
      <c r="H104" s="48"/>
      <c r="I104" s="49"/>
      <c r="J104" s="49"/>
      <c r="K104" s="49"/>
      <c r="L104" s="49"/>
      <c r="M104" s="49"/>
      <c r="N104" s="49"/>
      <c r="O104" s="49"/>
      <c r="P104" s="50"/>
      <c r="Q104" s="51"/>
      <c r="R104" s="77"/>
      <c r="S104" s="52"/>
      <c r="T104" s="53"/>
      <c r="U104" s="108"/>
      <c r="V104" s="53"/>
      <c r="W104" s="53"/>
      <c r="X104" s="108"/>
      <c r="Y104" s="77"/>
      <c r="Z104" s="53"/>
      <c r="AA104" s="53"/>
      <c r="AB104" s="108"/>
      <c r="AC104" s="52"/>
      <c r="AD104" s="53"/>
      <c r="AE104" s="53"/>
      <c r="AF104" s="53"/>
      <c r="AG104" s="194"/>
      <c r="AH104" s="53"/>
      <c r="AI104" s="195"/>
      <c r="AJ104" s="195"/>
      <c r="AK104" s="108"/>
      <c r="AL104" s="77"/>
      <c r="AM104" s="52"/>
      <c r="AN104" s="53"/>
      <c r="AO104" s="108"/>
    </row>
    <row r="105" spans="5:41">
      <c r="E105" s="193"/>
      <c r="F105" s="29"/>
      <c r="G105" s="48"/>
      <c r="H105" s="48"/>
      <c r="I105" s="49"/>
      <c r="J105" s="49"/>
      <c r="K105" s="49"/>
      <c r="L105" s="49"/>
      <c r="M105" s="49"/>
      <c r="N105" s="49"/>
      <c r="O105" s="49"/>
      <c r="P105" s="50"/>
      <c r="Q105" s="51"/>
      <c r="R105" s="77"/>
      <c r="S105" s="52"/>
      <c r="T105" s="53"/>
      <c r="U105" s="108"/>
      <c r="V105" s="53"/>
      <c r="W105" s="53"/>
      <c r="X105" s="108"/>
      <c r="Y105" s="77"/>
      <c r="Z105" s="53"/>
      <c r="AA105" s="53"/>
      <c r="AB105" s="108"/>
      <c r="AC105" s="52"/>
      <c r="AD105" s="53"/>
      <c r="AE105" s="53"/>
      <c r="AF105" s="53"/>
      <c r="AG105" s="194"/>
      <c r="AH105" s="53"/>
      <c r="AI105" s="195"/>
      <c r="AJ105" s="195"/>
      <c r="AK105" s="108"/>
      <c r="AL105" s="77"/>
      <c r="AM105" s="52"/>
      <c r="AN105" s="53"/>
      <c r="AO105" s="108"/>
    </row>
    <row r="106" spans="5:41">
      <c r="E106" s="193"/>
      <c r="F106" s="29"/>
      <c r="G106" s="48"/>
      <c r="H106" s="48"/>
      <c r="I106" s="49"/>
      <c r="J106" s="49"/>
      <c r="K106" s="49"/>
      <c r="L106" s="49"/>
      <c r="M106" s="49"/>
      <c r="N106" s="49"/>
      <c r="O106" s="49"/>
      <c r="P106" s="50"/>
      <c r="Q106" s="51"/>
      <c r="R106" s="77"/>
      <c r="S106" s="52"/>
      <c r="T106" s="53"/>
      <c r="U106" s="108"/>
      <c r="V106" s="53"/>
      <c r="W106" s="53"/>
      <c r="X106" s="108"/>
      <c r="Y106" s="77"/>
      <c r="Z106" s="53"/>
      <c r="AA106" s="53"/>
      <c r="AB106" s="108"/>
      <c r="AC106" s="52"/>
      <c r="AD106" s="53"/>
      <c r="AE106" s="53"/>
      <c r="AF106" s="53"/>
      <c r="AG106" s="194"/>
      <c r="AH106" s="53"/>
      <c r="AI106" s="195"/>
      <c r="AJ106" s="195"/>
      <c r="AK106" s="108"/>
      <c r="AL106" s="77"/>
      <c r="AM106" s="52"/>
      <c r="AN106" s="53"/>
      <c r="AO106" s="108"/>
    </row>
    <row r="107" spans="5:41">
      <c r="E107" s="193"/>
      <c r="F107" s="29"/>
      <c r="G107" s="48"/>
      <c r="H107" s="48"/>
      <c r="I107" s="49"/>
      <c r="J107" s="49"/>
      <c r="K107" s="49"/>
      <c r="L107" s="49"/>
      <c r="M107" s="49"/>
      <c r="N107" s="49"/>
      <c r="O107" s="49"/>
      <c r="P107" s="50"/>
      <c r="Q107" s="51"/>
      <c r="R107" s="77"/>
      <c r="S107" s="52"/>
      <c r="T107" s="53"/>
      <c r="U107" s="108"/>
      <c r="V107" s="53"/>
      <c r="W107" s="53"/>
      <c r="X107" s="108"/>
      <c r="Y107" s="77"/>
      <c r="Z107" s="53"/>
      <c r="AA107" s="53"/>
      <c r="AB107" s="108"/>
      <c r="AC107" s="52"/>
      <c r="AD107" s="53"/>
      <c r="AE107" s="53"/>
      <c r="AF107" s="53"/>
      <c r="AG107" s="194"/>
      <c r="AH107" s="53"/>
      <c r="AI107" s="195"/>
      <c r="AJ107" s="195"/>
      <c r="AK107" s="108"/>
      <c r="AL107" s="77"/>
      <c r="AM107" s="52"/>
      <c r="AN107" s="53"/>
      <c r="AO107" s="108"/>
    </row>
    <row r="108" spans="5:41">
      <c r="E108" s="193"/>
      <c r="F108" s="29"/>
      <c r="G108" s="48"/>
      <c r="H108" s="48"/>
      <c r="I108" s="49"/>
      <c r="J108" s="49"/>
      <c r="K108" s="49"/>
      <c r="L108" s="49"/>
      <c r="M108" s="49"/>
      <c r="N108" s="49"/>
      <c r="O108" s="49"/>
      <c r="P108" s="50"/>
      <c r="Q108" s="51"/>
      <c r="R108" s="77"/>
      <c r="S108" s="52"/>
      <c r="T108" s="53"/>
      <c r="U108" s="108"/>
      <c r="V108" s="53"/>
      <c r="W108" s="53"/>
      <c r="X108" s="108"/>
      <c r="Y108" s="77"/>
      <c r="Z108" s="53"/>
      <c r="AA108" s="53"/>
      <c r="AB108" s="108"/>
      <c r="AC108" s="52"/>
      <c r="AD108" s="53"/>
      <c r="AE108" s="53"/>
      <c r="AF108" s="53"/>
      <c r="AG108" s="194"/>
      <c r="AH108" s="53"/>
      <c r="AI108" s="195"/>
      <c r="AJ108" s="195"/>
      <c r="AK108" s="108"/>
      <c r="AL108" s="77"/>
      <c r="AM108" s="52"/>
      <c r="AN108" s="53"/>
      <c r="AO108" s="108"/>
    </row>
    <row r="109" spans="5:41">
      <c r="E109" s="193"/>
      <c r="F109" s="29"/>
      <c r="G109" s="48"/>
      <c r="H109" s="48"/>
      <c r="I109" s="49"/>
      <c r="J109" s="49"/>
      <c r="K109" s="49"/>
      <c r="L109" s="49"/>
      <c r="M109" s="49"/>
      <c r="N109" s="49"/>
      <c r="O109" s="49"/>
      <c r="P109" s="50"/>
      <c r="Q109" s="51"/>
      <c r="R109" s="77"/>
      <c r="S109" s="52"/>
      <c r="T109" s="53"/>
      <c r="U109" s="108"/>
      <c r="V109" s="53"/>
      <c r="W109" s="53"/>
      <c r="X109" s="108"/>
      <c r="Y109" s="77"/>
      <c r="Z109" s="53"/>
      <c r="AA109" s="53"/>
      <c r="AB109" s="108"/>
      <c r="AC109" s="52"/>
      <c r="AD109" s="53"/>
      <c r="AE109" s="53"/>
      <c r="AF109" s="53"/>
      <c r="AG109" s="194"/>
      <c r="AH109" s="53"/>
      <c r="AI109" s="195"/>
      <c r="AJ109" s="195"/>
      <c r="AK109" s="108"/>
      <c r="AL109" s="77"/>
      <c r="AM109" s="52"/>
      <c r="AN109" s="53"/>
      <c r="AO109" s="108"/>
    </row>
    <row r="110" spans="5:41">
      <c r="E110" s="193"/>
      <c r="F110" s="29"/>
      <c r="G110" s="48"/>
      <c r="H110" s="48"/>
      <c r="I110" s="49"/>
      <c r="J110" s="49"/>
      <c r="K110" s="49"/>
      <c r="L110" s="49"/>
      <c r="M110" s="49"/>
      <c r="N110" s="49"/>
      <c r="O110" s="49"/>
      <c r="P110" s="50"/>
      <c r="Q110" s="51"/>
      <c r="R110" s="77"/>
      <c r="S110" s="52"/>
      <c r="T110" s="53"/>
      <c r="U110" s="108"/>
      <c r="V110" s="53"/>
      <c r="W110" s="53"/>
      <c r="X110" s="108"/>
      <c r="Y110" s="77"/>
      <c r="Z110" s="53"/>
      <c r="AA110" s="53"/>
      <c r="AB110" s="108"/>
      <c r="AC110" s="52"/>
      <c r="AD110" s="53"/>
      <c r="AE110" s="53"/>
      <c r="AF110" s="53"/>
      <c r="AG110" s="194"/>
      <c r="AH110" s="53"/>
      <c r="AI110" s="195"/>
      <c r="AJ110" s="195"/>
      <c r="AK110" s="108"/>
      <c r="AL110" s="77"/>
      <c r="AM110" s="52"/>
      <c r="AN110" s="53"/>
      <c r="AO110" s="108"/>
    </row>
    <row r="111" spans="5:41">
      <c r="E111" s="193"/>
      <c r="F111" s="29"/>
      <c r="G111" s="48"/>
      <c r="H111" s="48"/>
      <c r="I111" s="49"/>
      <c r="J111" s="49"/>
      <c r="K111" s="49"/>
      <c r="L111" s="49"/>
      <c r="M111" s="49"/>
      <c r="N111" s="49"/>
      <c r="O111" s="49"/>
      <c r="P111" s="50"/>
      <c r="Q111" s="51"/>
      <c r="R111" s="77"/>
      <c r="S111" s="52"/>
      <c r="T111" s="53"/>
      <c r="U111" s="108"/>
      <c r="V111" s="53"/>
      <c r="W111" s="53"/>
      <c r="X111" s="108"/>
      <c r="Y111" s="77"/>
      <c r="Z111" s="53"/>
      <c r="AA111" s="53"/>
      <c r="AB111" s="108"/>
      <c r="AC111" s="52"/>
      <c r="AD111" s="53"/>
      <c r="AE111" s="53"/>
      <c r="AF111" s="53"/>
      <c r="AG111" s="194"/>
      <c r="AH111" s="53"/>
      <c r="AI111" s="195"/>
      <c r="AJ111" s="195"/>
      <c r="AK111" s="108"/>
      <c r="AL111" s="77"/>
      <c r="AM111" s="52"/>
      <c r="AN111" s="53"/>
      <c r="AO111" s="108"/>
    </row>
    <row r="112" spans="5:41">
      <c r="E112" s="193"/>
      <c r="F112" s="29"/>
      <c r="G112" s="48"/>
      <c r="H112" s="48"/>
      <c r="I112" s="49"/>
      <c r="J112" s="49"/>
      <c r="K112" s="49"/>
      <c r="L112" s="49"/>
      <c r="M112" s="49"/>
      <c r="N112" s="49"/>
      <c r="O112" s="49"/>
      <c r="P112" s="50"/>
      <c r="Q112" s="51"/>
      <c r="R112" s="77"/>
      <c r="S112" s="52"/>
      <c r="T112" s="53"/>
      <c r="U112" s="108"/>
      <c r="V112" s="53"/>
      <c r="W112" s="53"/>
      <c r="X112" s="108"/>
      <c r="Y112" s="77"/>
      <c r="Z112" s="53"/>
      <c r="AA112" s="53"/>
      <c r="AB112" s="108"/>
      <c r="AC112" s="52"/>
      <c r="AD112" s="53"/>
      <c r="AE112" s="53"/>
      <c r="AF112" s="53"/>
      <c r="AG112" s="194"/>
      <c r="AH112" s="53"/>
      <c r="AI112" s="195"/>
      <c r="AJ112" s="195"/>
      <c r="AK112" s="108"/>
      <c r="AL112" s="77"/>
      <c r="AM112" s="52"/>
      <c r="AN112" s="53"/>
      <c r="AO112" s="108"/>
    </row>
    <row r="113" spans="5:41">
      <c r="E113" s="193"/>
      <c r="F113" s="29"/>
      <c r="G113" s="48"/>
      <c r="H113" s="48"/>
      <c r="I113" s="49"/>
      <c r="J113" s="49"/>
      <c r="K113" s="49"/>
      <c r="L113" s="49"/>
      <c r="M113" s="49"/>
      <c r="N113" s="49"/>
      <c r="O113" s="49"/>
      <c r="P113" s="50"/>
      <c r="Q113" s="51"/>
      <c r="R113" s="77"/>
      <c r="S113" s="52"/>
      <c r="T113" s="53"/>
      <c r="U113" s="108"/>
      <c r="V113" s="53"/>
      <c r="W113" s="53"/>
      <c r="X113" s="108"/>
      <c r="Y113" s="77"/>
      <c r="Z113" s="53"/>
      <c r="AA113" s="53"/>
      <c r="AB113" s="108"/>
      <c r="AC113" s="52"/>
      <c r="AD113" s="53"/>
      <c r="AE113" s="53"/>
      <c r="AF113" s="53"/>
      <c r="AG113" s="194"/>
      <c r="AH113" s="53"/>
      <c r="AI113" s="195"/>
      <c r="AJ113" s="195"/>
      <c r="AK113" s="108"/>
      <c r="AL113" s="77"/>
      <c r="AM113" s="52"/>
      <c r="AN113" s="53"/>
      <c r="AO113" s="108"/>
    </row>
    <row r="114" spans="5:41">
      <c r="E114" s="193"/>
      <c r="F114" s="29"/>
      <c r="G114" s="48"/>
      <c r="H114" s="48"/>
      <c r="I114" s="49"/>
      <c r="J114" s="49"/>
      <c r="K114" s="49"/>
      <c r="L114" s="49"/>
      <c r="M114" s="49"/>
      <c r="N114" s="49"/>
      <c r="O114" s="49"/>
      <c r="P114" s="50"/>
      <c r="Q114" s="51"/>
      <c r="R114" s="77"/>
      <c r="S114" s="52"/>
      <c r="T114" s="53"/>
      <c r="U114" s="108"/>
      <c r="V114" s="53"/>
      <c r="W114" s="53"/>
      <c r="X114" s="108"/>
      <c r="Y114" s="77"/>
      <c r="Z114" s="53"/>
      <c r="AA114" s="53"/>
      <c r="AB114" s="108"/>
      <c r="AC114" s="52"/>
      <c r="AD114" s="53"/>
      <c r="AE114" s="53"/>
      <c r="AF114" s="53"/>
      <c r="AG114" s="194"/>
      <c r="AH114" s="53"/>
      <c r="AI114" s="195"/>
      <c r="AJ114" s="195"/>
      <c r="AK114" s="108"/>
      <c r="AL114" s="77"/>
      <c r="AM114" s="52"/>
      <c r="AN114" s="53"/>
      <c r="AO114" s="108"/>
    </row>
    <row r="115" spans="5:41">
      <c r="E115" s="193"/>
      <c r="F115" s="29"/>
      <c r="G115" s="48"/>
      <c r="H115" s="48"/>
      <c r="I115" s="49"/>
      <c r="J115" s="49"/>
      <c r="K115" s="49"/>
      <c r="L115" s="49"/>
      <c r="M115" s="49"/>
      <c r="N115" s="49"/>
      <c r="O115" s="49"/>
      <c r="P115" s="50"/>
      <c r="Q115" s="51"/>
      <c r="R115" s="77"/>
      <c r="S115" s="52"/>
      <c r="T115" s="53"/>
      <c r="U115" s="108"/>
      <c r="V115" s="53"/>
      <c r="W115" s="53"/>
      <c r="X115" s="108"/>
      <c r="Y115" s="77"/>
      <c r="Z115" s="53"/>
      <c r="AA115" s="53"/>
      <c r="AB115" s="108"/>
      <c r="AC115" s="52"/>
      <c r="AD115" s="53"/>
      <c r="AE115" s="53"/>
      <c r="AF115" s="53"/>
      <c r="AG115" s="194"/>
      <c r="AH115" s="53"/>
      <c r="AI115" s="195"/>
      <c r="AJ115" s="195"/>
      <c r="AK115" s="108"/>
      <c r="AL115" s="77"/>
      <c r="AM115" s="52"/>
      <c r="AN115" s="53"/>
      <c r="AO115" s="108"/>
    </row>
    <row r="116" spans="5:41">
      <c r="E116" s="193"/>
      <c r="F116" s="29"/>
      <c r="G116" s="48"/>
      <c r="H116" s="48"/>
      <c r="I116" s="49"/>
      <c r="J116" s="49"/>
      <c r="K116" s="49"/>
      <c r="L116" s="49"/>
      <c r="M116" s="49"/>
      <c r="N116" s="49"/>
      <c r="O116" s="49"/>
      <c r="P116" s="50"/>
      <c r="Q116" s="51"/>
      <c r="R116" s="77"/>
      <c r="S116" s="52"/>
      <c r="T116" s="53"/>
      <c r="U116" s="108"/>
      <c r="V116" s="53"/>
      <c r="W116" s="53"/>
      <c r="X116" s="108"/>
      <c r="Y116" s="77"/>
      <c r="Z116" s="53"/>
      <c r="AA116" s="53"/>
      <c r="AB116" s="108"/>
      <c r="AC116" s="52"/>
      <c r="AD116" s="53"/>
      <c r="AE116" s="53"/>
      <c r="AF116" s="53"/>
      <c r="AG116" s="194"/>
      <c r="AH116" s="53"/>
      <c r="AI116" s="195"/>
      <c r="AJ116" s="195"/>
      <c r="AK116" s="108"/>
      <c r="AL116" s="77"/>
      <c r="AM116" s="52"/>
      <c r="AN116" s="53"/>
      <c r="AO116" s="108"/>
    </row>
    <row r="117" spans="5:41">
      <c r="E117" s="193"/>
      <c r="F117" s="29"/>
      <c r="G117" s="48"/>
      <c r="H117" s="48"/>
      <c r="I117" s="49"/>
      <c r="J117" s="49"/>
      <c r="K117" s="49"/>
      <c r="L117" s="49"/>
      <c r="M117" s="49"/>
      <c r="N117" s="49"/>
      <c r="O117" s="49"/>
      <c r="P117" s="50"/>
      <c r="Q117" s="51"/>
      <c r="R117" s="77"/>
      <c r="S117" s="52"/>
      <c r="T117" s="53"/>
      <c r="U117" s="108"/>
      <c r="V117" s="53"/>
      <c r="W117" s="53"/>
      <c r="X117" s="108"/>
      <c r="Y117" s="77"/>
      <c r="Z117" s="53"/>
      <c r="AA117" s="53"/>
      <c r="AB117" s="108"/>
      <c r="AC117" s="52"/>
      <c r="AD117" s="53"/>
      <c r="AE117" s="53"/>
      <c r="AF117" s="53"/>
      <c r="AG117" s="194"/>
      <c r="AH117" s="53"/>
      <c r="AI117" s="195"/>
      <c r="AJ117" s="195"/>
      <c r="AK117" s="108"/>
      <c r="AL117" s="77"/>
      <c r="AM117" s="52"/>
      <c r="AN117" s="53"/>
      <c r="AO117" s="108"/>
    </row>
    <row r="118" spans="5:41">
      <c r="E118" s="193"/>
      <c r="F118" s="29"/>
      <c r="G118" s="48"/>
      <c r="H118" s="48"/>
      <c r="I118" s="49"/>
      <c r="J118" s="49"/>
      <c r="K118" s="49"/>
      <c r="L118" s="49"/>
      <c r="M118" s="49"/>
      <c r="N118" s="49"/>
      <c r="O118" s="49"/>
      <c r="P118" s="50"/>
      <c r="Q118" s="51"/>
      <c r="R118" s="77"/>
      <c r="S118" s="52"/>
      <c r="T118" s="53"/>
      <c r="U118" s="108"/>
      <c r="V118" s="53"/>
      <c r="W118" s="53"/>
      <c r="X118" s="108"/>
      <c r="Y118" s="77"/>
      <c r="Z118" s="53"/>
      <c r="AA118" s="53"/>
      <c r="AB118" s="108"/>
      <c r="AC118" s="52"/>
      <c r="AD118" s="53"/>
      <c r="AE118" s="53"/>
      <c r="AF118" s="53"/>
      <c r="AG118" s="194"/>
      <c r="AH118" s="53"/>
      <c r="AI118" s="195"/>
      <c r="AJ118" s="195"/>
      <c r="AK118" s="108"/>
      <c r="AL118" s="77"/>
      <c r="AM118" s="52"/>
      <c r="AN118" s="53"/>
      <c r="AO118" s="108"/>
    </row>
    <row r="119" spans="5:41">
      <c r="E119" s="193"/>
      <c r="F119" s="29"/>
      <c r="G119" s="48"/>
      <c r="H119" s="48"/>
      <c r="I119" s="49"/>
      <c r="J119" s="49"/>
      <c r="K119" s="49"/>
      <c r="L119" s="49"/>
      <c r="M119" s="49"/>
      <c r="N119" s="49"/>
      <c r="O119" s="49"/>
      <c r="P119" s="50"/>
      <c r="Q119" s="51"/>
      <c r="R119" s="77"/>
      <c r="S119" s="52"/>
      <c r="T119" s="53"/>
      <c r="U119" s="108"/>
      <c r="V119" s="53"/>
      <c r="W119" s="53"/>
      <c r="X119" s="108"/>
      <c r="Y119" s="77"/>
      <c r="Z119" s="53"/>
      <c r="AA119" s="53"/>
      <c r="AB119" s="108"/>
      <c r="AC119" s="52"/>
      <c r="AD119" s="53"/>
      <c r="AE119" s="53"/>
      <c r="AF119" s="53"/>
      <c r="AG119" s="194"/>
      <c r="AH119" s="53"/>
      <c r="AI119" s="195"/>
      <c r="AJ119" s="195"/>
      <c r="AK119" s="108"/>
      <c r="AL119" s="77"/>
      <c r="AM119" s="52"/>
      <c r="AN119" s="53"/>
      <c r="AO119" s="108"/>
    </row>
    <row r="120" spans="5:41">
      <c r="E120" s="193"/>
      <c r="F120" s="29"/>
      <c r="G120" s="48"/>
      <c r="H120" s="48"/>
      <c r="I120" s="49"/>
      <c r="J120" s="49"/>
      <c r="K120" s="49"/>
      <c r="L120" s="49"/>
      <c r="M120" s="49"/>
      <c r="N120" s="49"/>
      <c r="O120" s="49"/>
      <c r="P120" s="50"/>
      <c r="Q120" s="51"/>
      <c r="R120" s="77"/>
      <c r="S120" s="52"/>
      <c r="T120" s="53"/>
      <c r="U120" s="108"/>
      <c r="V120" s="53"/>
      <c r="W120" s="53"/>
      <c r="X120" s="108"/>
      <c r="Y120" s="77"/>
      <c r="Z120" s="53"/>
      <c r="AA120" s="53"/>
      <c r="AB120" s="108"/>
      <c r="AC120" s="52"/>
      <c r="AD120" s="53"/>
      <c r="AE120" s="53"/>
      <c r="AF120" s="53"/>
      <c r="AG120" s="194"/>
      <c r="AH120" s="53"/>
      <c r="AI120" s="195"/>
      <c r="AJ120" s="195"/>
      <c r="AK120" s="108"/>
      <c r="AL120" s="77"/>
      <c r="AM120" s="52"/>
      <c r="AN120" s="53"/>
      <c r="AO120" s="108"/>
    </row>
    <row r="121" spans="5:41">
      <c r="E121" s="193"/>
      <c r="F121" s="29"/>
      <c r="G121" s="48"/>
      <c r="H121" s="48"/>
      <c r="I121" s="49"/>
      <c r="J121" s="49"/>
      <c r="K121" s="49"/>
      <c r="L121" s="49"/>
      <c r="M121" s="49"/>
      <c r="N121" s="49"/>
      <c r="O121" s="49"/>
      <c r="P121" s="50"/>
      <c r="Q121" s="51"/>
      <c r="R121" s="77"/>
      <c r="S121" s="52"/>
      <c r="T121" s="53"/>
      <c r="U121" s="108"/>
      <c r="V121" s="53"/>
      <c r="W121" s="53"/>
      <c r="X121" s="108"/>
      <c r="Y121" s="77"/>
      <c r="Z121" s="53"/>
      <c r="AA121" s="53"/>
      <c r="AB121" s="108"/>
      <c r="AC121" s="52"/>
      <c r="AD121" s="53"/>
      <c r="AE121" s="53"/>
      <c r="AF121" s="53"/>
      <c r="AG121" s="194"/>
      <c r="AH121" s="53"/>
      <c r="AI121" s="195"/>
      <c r="AJ121" s="195"/>
      <c r="AK121" s="108"/>
      <c r="AL121" s="77"/>
      <c r="AM121" s="52"/>
      <c r="AN121" s="53"/>
      <c r="AO121" s="108"/>
    </row>
    <row r="122" spans="5:41">
      <c r="E122" s="193"/>
      <c r="F122" s="29"/>
      <c r="G122" s="48"/>
      <c r="H122" s="48"/>
      <c r="I122" s="49"/>
      <c r="J122" s="49"/>
      <c r="K122" s="49"/>
      <c r="L122" s="49"/>
      <c r="M122" s="49"/>
      <c r="N122" s="49"/>
      <c r="O122" s="49"/>
      <c r="P122" s="50"/>
      <c r="Q122" s="51"/>
      <c r="R122" s="77"/>
      <c r="S122" s="52"/>
      <c r="T122" s="53"/>
      <c r="U122" s="108"/>
      <c r="V122" s="53"/>
      <c r="W122" s="53"/>
      <c r="X122" s="108"/>
      <c r="Y122" s="77"/>
      <c r="Z122" s="53"/>
      <c r="AA122" s="53"/>
      <c r="AB122" s="108"/>
      <c r="AC122" s="52"/>
      <c r="AD122" s="53"/>
      <c r="AE122" s="53"/>
      <c r="AF122" s="53"/>
      <c r="AG122" s="194"/>
      <c r="AH122" s="53"/>
      <c r="AI122" s="195"/>
      <c r="AJ122" s="195"/>
      <c r="AK122" s="108"/>
      <c r="AL122" s="77"/>
      <c r="AM122" s="52"/>
      <c r="AN122" s="53"/>
      <c r="AO122" s="108"/>
    </row>
    <row r="123" spans="5:41">
      <c r="E123" s="193"/>
      <c r="F123" s="29"/>
      <c r="G123" s="48"/>
      <c r="H123" s="48"/>
      <c r="I123" s="49"/>
      <c r="J123" s="49"/>
      <c r="K123" s="49"/>
      <c r="L123" s="49"/>
      <c r="M123" s="49"/>
      <c r="N123" s="49"/>
      <c r="O123" s="49"/>
      <c r="P123" s="50"/>
      <c r="Q123" s="51"/>
      <c r="R123" s="77"/>
      <c r="S123" s="52"/>
      <c r="T123" s="53"/>
      <c r="U123" s="108"/>
      <c r="V123" s="53"/>
      <c r="W123" s="53"/>
      <c r="X123" s="108"/>
      <c r="Y123" s="77"/>
      <c r="Z123" s="53"/>
      <c r="AA123" s="53"/>
      <c r="AB123" s="108"/>
      <c r="AC123" s="52"/>
      <c r="AD123" s="53"/>
      <c r="AE123" s="53"/>
      <c r="AF123" s="53"/>
      <c r="AG123" s="194"/>
      <c r="AH123" s="53"/>
      <c r="AI123" s="195"/>
      <c r="AJ123" s="195"/>
      <c r="AK123" s="108"/>
      <c r="AL123" s="77"/>
      <c r="AM123" s="52"/>
      <c r="AN123" s="53"/>
      <c r="AO123" s="108"/>
    </row>
    <row r="124" spans="5:41">
      <c r="E124" s="193"/>
      <c r="F124" s="29"/>
      <c r="G124" s="48"/>
      <c r="H124" s="48"/>
      <c r="I124" s="49"/>
      <c r="J124" s="49"/>
      <c r="K124" s="49"/>
      <c r="L124" s="49"/>
      <c r="M124" s="49"/>
      <c r="N124" s="49"/>
      <c r="O124" s="49"/>
      <c r="P124" s="50"/>
      <c r="Q124" s="51"/>
      <c r="R124" s="77"/>
      <c r="S124" s="52"/>
      <c r="T124" s="53"/>
      <c r="U124" s="108"/>
      <c r="V124" s="53"/>
      <c r="W124" s="53"/>
      <c r="X124" s="108"/>
      <c r="Y124" s="77"/>
      <c r="Z124" s="53"/>
      <c r="AA124" s="53"/>
      <c r="AB124" s="108"/>
      <c r="AC124" s="52"/>
      <c r="AD124" s="53"/>
      <c r="AE124" s="53"/>
      <c r="AF124" s="53"/>
      <c r="AG124" s="194"/>
      <c r="AH124" s="53"/>
      <c r="AI124" s="195"/>
      <c r="AJ124" s="195"/>
      <c r="AK124" s="108"/>
      <c r="AL124" s="77"/>
      <c r="AM124" s="52"/>
      <c r="AN124" s="53"/>
      <c r="AO124" s="108"/>
    </row>
    <row r="125" spans="5:41">
      <c r="E125" s="193"/>
      <c r="F125" s="29"/>
      <c r="G125" s="48"/>
      <c r="H125" s="48"/>
      <c r="I125" s="49"/>
      <c r="J125" s="49"/>
      <c r="K125" s="49"/>
      <c r="L125" s="49"/>
      <c r="M125" s="49"/>
      <c r="N125" s="49"/>
      <c r="O125" s="49"/>
      <c r="P125" s="50"/>
      <c r="Q125" s="51"/>
      <c r="R125" s="77"/>
      <c r="S125" s="52"/>
      <c r="T125" s="53"/>
      <c r="U125" s="108"/>
      <c r="V125" s="53"/>
      <c r="W125" s="53"/>
      <c r="X125" s="108"/>
      <c r="Y125" s="77"/>
      <c r="Z125" s="53"/>
      <c r="AA125" s="53"/>
      <c r="AB125" s="108"/>
      <c r="AC125" s="52"/>
      <c r="AD125" s="53"/>
      <c r="AE125" s="53"/>
      <c r="AF125" s="53"/>
      <c r="AG125" s="194"/>
      <c r="AH125" s="53"/>
      <c r="AI125" s="195"/>
      <c r="AJ125" s="195"/>
      <c r="AK125" s="108"/>
      <c r="AL125" s="77"/>
      <c r="AM125" s="52"/>
      <c r="AN125" s="53"/>
      <c r="AO125" s="108"/>
    </row>
    <row r="126" spans="5:41">
      <c r="E126" s="193"/>
      <c r="F126" s="29"/>
      <c r="G126" s="48"/>
      <c r="H126" s="48"/>
      <c r="I126" s="49"/>
      <c r="J126" s="49"/>
      <c r="K126" s="49"/>
      <c r="L126" s="49"/>
      <c r="M126" s="49"/>
      <c r="N126" s="49"/>
      <c r="O126" s="49"/>
      <c r="P126" s="50"/>
      <c r="Q126" s="51"/>
      <c r="R126" s="77"/>
      <c r="S126" s="52"/>
      <c r="T126" s="53"/>
      <c r="U126" s="108"/>
      <c r="V126" s="53"/>
      <c r="W126" s="53"/>
      <c r="X126" s="108"/>
      <c r="Y126" s="77"/>
      <c r="Z126" s="53"/>
      <c r="AA126" s="53"/>
      <c r="AB126" s="108"/>
      <c r="AC126" s="52"/>
      <c r="AD126" s="53"/>
      <c r="AE126" s="53"/>
      <c r="AF126" s="53"/>
      <c r="AG126" s="194"/>
      <c r="AH126" s="53"/>
      <c r="AI126" s="195"/>
      <c r="AJ126" s="195"/>
      <c r="AK126" s="108"/>
      <c r="AL126" s="77"/>
      <c r="AM126" s="52"/>
      <c r="AN126" s="53"/>
      <c r="AO126" s="108"/>
    </row>
    <row r="127" spans="5:41">
      <c r="E127" s="193"/>
      <c r="F127" s="29"/>
      <c r="G127" s="48"/>
      <c r="H127" s="48"/>
      <c r="I127" s="49"/>
      <c r="J127" s="49"/>
      <c r="K127" s="49"/>
      <c r="L127" s="49"/>
      <c r="M127" s="49"/>
      <c r="N127" s="49"/>
      <c r="O127" s="49"/>
      <c r="P127" s="50"/>
      <c r="Q127" s="51"/>
      <c r="R127" s="77"/>
      <c r="S127" s="52"/>
      <c r="T127" s="53"/>
      <c r="U127" s="108"/>
      <c r="V127" s="53"/>
      <c r="W127" s="53"/>
      <c r="X127" s="108"/>
      <c r="Y127" s="77"/>
      <c r="Z127" s="53"/>
      <c r="AA127" s="53"/>
      <c r="AB127" s="108"/>
      <c r="AC127" s="52"/>
      <c r="AD127" s="53"/>
      <c r="AE127" s="53"/>
      <c r="AF127" s="53"/>
      <c r="AG127" s="194"/>
      <c r="AH127" s="53"/>
      <c r="AI127" s="195"/>
      <c r="AJ127" s="195"/>
      <c r="AK127" s="108"/>
      <c r="AL127" s="77"/>
      <c r="AM127" s="52"/>
      <c r="AN127" s="53"/>
      <c r="AO127" s="108"/>
    </row>
    <row r="128" spans="5:41">
      <c r="E128" s="193"/>
      <c r="F128" s="29"/>
      <c r="G128" s="48"/>
      <c r="H128" s="48"/>
      <c r="I128" s="49"/>
      <c r="J128" s="49"/>
      <c r="K128" s="49"/>
      <c r="L128" s="49"/>
      <c r="M128" s="49"/>
      <c r="N128" s="49"/>
      <c r="O128" s="49"/>
      <c r="P128" s="50"/>
      <c r="Q128" s="51"/>
      <c r="R128" s="77"/>
      <c r="S128" s="52"/>
      <c r="T128" s="53"/>
      <c r="U128" s="108"/>
      <c r="V128" s="53"/>
      <c r="W128" s="53"/>
      <c r="X128" s="108"/>
      <c r="Y128" s="77"/>
      <c r="Z128" s="53"/>
      <c r="AA128" s="53"/>
      <c r="AB128" s="108"/>
      <c r="AC128" s="52"/>
      <c r="AD128" s="53"/>
      <c r="AE128" s="53"/>
      <c r="AF128" s="53"/>
      <c r="AG128" s="194"/>
      <c r="AH128" s="53"/>
      <c r="AI128" s="195"/>
      <c r="AJ128" s="195"/>
      <c r="AK128" s="108"/>
      <c r="AL128" s="77"/>
      <c r="AM128" s="52"/>
      <c r="AN128" s="53"/>
      <c r="AO128" s="108"/>
    </row>
    <row r="129" spans="5:41">
      <c r="E129" s="193"/>
      <c r="F129" s="29"/>
      <c r="G129" s="48"/>
      <c r="H129" s="48"/>
      <c r="I129" s="49"/>
      <c r="J129" s="49"/>
      <c r="K129" s="49"/>
      <c r="L129" s="49"/>
      <c r="M129" s="49"/>
      <c r="N129" s="49"/>
      <c r="O129" s="49"/>
      <c r="P129" s="50"/>
      <c r="Q129" s="51"/>
      <c r="R129" s="77"/>
      <c r="S129" s="52"/>
      <c r="T129" s="53"/>
      <c r="U129" s="108"/>
      <c r="V129" s="53"/>
      <c r="W129" s="53"/>
      <c r="X129" s="108"/>
      <c r="Y129" s="77"/>
      <c r="Z129" s="53"/>
      <c r="AA129" s="53"/>
      <c r="AB129" s="108"/>
      <c r="AC129" s="52"/>
      <c r="AD129" s="53"/>
      <c r="AE129" s="53"/>
      <c r="AF129" s="53"/>
      <c r="AG129" s="194"/>
      <c r="AH129" s="53"/>
      <c r="AI129" s="195"/>
      <c r="AJ129" s="195"/>
      <c r="AK129" s="108"/>
      <c r="AL129" s="77"/>
      <c r="AM129" s="52"/>
      <c r="AN129" s="53"/>
      <c r="AO129" s="108"/>
    </row>
    <row r="130" spans="5:41">
      <c r="E130" s="193"/>
      <c r="F130" s="29"/>
      <c r="G130" s="48"/>
      <c r="H130" s="48"/>
      <c r="I130" s="49"/>
      <c r="J130" s="49"/>
      <c r="K130" s="49"/>
      <c r="L130" s="49"/>
      <c r="M130" s="49"/>
      <c r="N130" s="49"/>
      <c r="O130" s="49"/>
      <c r="P130" s="50"/>
      <c r="Q130" s="51"/>
      <c r="R130" s="77"/>
      <c r="S130" s="52"/>
      <c r="T130" s="53"/>
      <c r="U130" s="108"/>
      <c r="V130" s="53"/>
      <c r="W130" s="53"/>
      <c r="X130" s="108"/>
      <c r="Y130" s="77"/>
      <c r="Z130" s="53"/>
      <c r="AA130" s="53"/>
      <c r="AB130" s="108"/>
      <c r="AC130" s="52"/>
      <c r="AD130" s="53"/>
      <c r="AE130" s="53"/>
      <c r="AF130" s="53"/>
      <c r="AG130" s="194"/>
      <c r="AH130" s="53"/>
      <c r="AI130" s="195"/>
      <c r="AJ130" s="195"/>
      <c r="AK130" s="108"/>
      <c r="AL130" s="77"/>
      <c r="AM130" s="52"/>
      <c r="AN130" s="53"/>
      <c r="AO130" s="108"/>
    </row>
    <row r="131" spans="5:41">
      <c r="E131" s="193"/>
      <c r="F131" s="29"/>
      <c r="G131" s="48"/>
      <c r="H131" s="48"/>
      <c r="I131" s="49"/>
      <c r="J131" s="49"/>
      <c r="K131" s="49"/>
      <c r="L131" s="49"/>
      <c r="M131" s="49"/>
      <c r="N131" s="49"/>
      <c r="O131" s="49"/>
      <c r="P131" s="50"/>
      <c r="Q131" s="51"/>
      <c r="R131" s="77"/>
      <c r="S131" s="52"/>
      <c r="T131" s="53"/>
      <c r="U131" s="108"/>
      <c r="V131" s="53"/>
      <c r="W131" s="53"/>
      <c r="X131" s="108"/>
      <c r="Y131" s="77"/>
      <c r="Z131" s="53"/>
      <c r="AA131" s="53"/>
      <c r="AB131" s="108"/>
      <c r="AC131" s="52"/>
      <c r="AD131" s="53"/>
      <c r="AE131" s="53"/>
      <c r="AF131" s="53"/>
      <c r="AG131" s="194"/>
      <c r="AH131" s="53"/>
      <c r="AI131" s="195"/>
      <c r="AJ131" s="195"/>
      <c r="AK131" s="108"/>
      <c r="AL131" s="77"/>
      <c r="AM131" s="52"/>
      <c r="AN131" s="53"/>
      <c r="AO131" s="108"/>
    </row>
    <row r="132" spans="5:41">
      <c r="E132" s="193"/>
      <c r="F132" s="29"/>
      <c r="G132" s="48"/>
      <c r="H132" s="48"/>
      <c r="I132" s="49"/>
      <c r="J132" s="49"/>
      <c r="K132" s="49"/>
      <c r="L132" s="49"/>
      <c r="M132" s="49"/>
      <c r="N132" s="49"/>
      <c r="O132" s="49"/>
      <c r="P132" s="50"/>
      <c r="Q132" s="51"/>
      <c r="R132" s="77"/>
      <c r="S132" s="52"/>
      <c r="T132" s="53"/>
      <c r="U132" s="108"/>
      <c r="V132" s="53"/>
      <c r="W132" s="53"/>
      <c r="X132" s="108"/>
      <c r="Y132" s="77"/>
      <c r="Z132" s="53"/>
      <c r="AA132" s="53"/>
      <c r="AB132" s="108"/>
      <c r="AC132" s="52"/>
      <c r="AD132" s="53"/>
      <c r="AE132" s="53"/>
      <c r="AF132" s="53"/>
      <c r="AG132" s="194"/>
      <c r="AH132" s="53"/>
      <c r="AI132" s="195"/>
      <c r="AJ132" s="195"/>
      <c r="AK132" s="108"/>
      <c r="AL132" s="77"/>
      <c r="AM132" s="52"/>
      <c r="AN132" s="53"/>
      <c r="AO132" s="108"/>
    </row>
    <row r="133" spans="5:41">
      <c r="E133" s="193"/>
      <c r="F133" s="29"/>
      <c r="G133" s="48"/>
      <c r="H133" s="48"/>
      <c r="I133" s="49"/>
      <c r="J133" s="49"/>
      <c r="K133" s="49"/>
      <c r="L133" s="49"/>
      <c r="M133" s="49"/>
      <c r="N133" s="49"/>
      <c r="O133" s="49"/>
      <c r="P133" s="50"/>
      <c r="Q133" s="51"/>
      <c r="R133" s="77"/>
      <c r="S133" s="52"/>
      <c r="T133" s="53"/>
      <c r="U133" s="108"/>
      <c r="V133" s="53"/>
      <c r="W133" s="53"/>
      <c r="X133" s="108"/>
      <c r="Y133" s="77"/>
      <c r="Z133" s="53"/>
      <c r="AA133" s="53"/>
      <c r="AB133" s="108"/>
      <c r="AC133" s="52"/>
      <c r="AD133" s="53"/>
      <c r="AE133" s="53"/>
      <c r="AF133" s="53"/>
      <c r="AG133" s="194"/>
      <c r="AH133" s="53"/>
      <c r="AI133" s="195"/>
      <c r="AJ133" s="195"/>
      <c r="AK133" s="108"/>
      <c r="AL133" s="77"/>
      <c r="AM133" s="52"/>
      <c r="AN133" s="53"/>
      <c r="AO133" s="108"/>
    </row>
    <row r="134" spans="5:41">
      <c r="E134" s="193"/>
      <c r="F134" s="29"/>
      <c r="G134" s="48"/>
      <c r="H134" s="48"/>
      <c r="I134" s="49"/>
      <c r="J134" s="49"/>
      <c r="K134" s="49"/>
      <c r="L134" s="49"/>
      <c r="M134" s="49"/>
      <c r="N134" s="49"/>
      <c r="O134" s="49"/>
      <c r="P134" s="50"/>
      <c r="Q134" s="51"/>
      <c r="R134" s="77"/>
      <c r="S134" s="52"/>
      <c r="T134" s="53"/>
      <c r="U134" s="108"/>
      <c r="V134" s="53"/>
      <c r="W134" s="53"/>
      <c r="X134" s="108"/>
      <c r="Y134" s="77"/>
      <c r="Z134" s="53"/>
      <c r="AA134" s="53"/>
      <c r="AB134" s="108"/>
      <c r="AC134" s="52"/>
      <c r="AD134" s="53"/>
      <c r="AE134" s="53"/>
      <c r="AF134" s="53"/>
      <c r="AG134" s="194"/>
      <c r="AH134" s="53"/>
      <c r="AI134" s="195"/>
      <c r="AJ134" s="195"/>
      <c r="AK134" s="108"/>
      <c r="AL134" s="77"/>
      <c r="AM134" s="52"/>
      <c r="AN134" s="53"/>
      <c r="AO134" s="108"/>
    </row>
    <row r="135" spans="5:41">
      <c r="E135" s="193"/>
      <c r="F135" s="29"/>
      <c r="G135" s="48"/>
      <c r="H135" s="48"/>
      <c r="I135" s="49"/>
      <c r="J135" s="49"/>
      <c r="K135" s="49"/>
      <c r="L135" s="49"/>
      <c r="M135" s="49"/>
      <c r="N135" s="49"/>
      <c r="O135" s="49"/>
      <c r="P135" s="50"/>
      <c r="Q135" s="51"/>
      <c r="R135" s="77"/>
      <c r="S135" s="52"/>
      <c r="T135" s="53"/>
      <c r="U135" s="108"/>
      <c r="V135" s="53"/>
      <c r="W135" s="53"/>
      <c r="X135" s="108"/>
      <c r="Y135" s="77"/>
      <c r="Z135" s="53"/>
      <c r="AA135" s="53"/>
      <c r="AB135" s="108"/>
      <c r="AC135" s="52"/>
      <c r="AD135" s="53"/>
      <c r="AE135" s="53"/>
      <c r="AF135" s="53"/>
      <c r="AG135" s="194"/>
      <c r="AH135" s="53"/>
      <c r="AI135" s="195"/>
      <c r="AJ135" s="195"/>
      <c r="AK135" s="108"/>
      <c r="AL135" s="77"/>
      <c r="AM135" s="52"/>
      <c r="AN135" s="53"/>
      <c r="AO135" s="108"/>
    </row>
    <row r="136" spans="5:41">
      <c r="E136" s="193"/>
      <c r="F136" s="29"/>
      <c r="G136" s="48"/>
      <c r="H136" s="48"/>
      <c r="I136" s="49"/>
      <c r="J136" s="49"/>
      <c r="K136" s="49"/>
      <c r="L136" s="49"/>
      <c r="M136" s="49"/>
      <c r="N136" s="49"/>
      <c r="O136" s="49"/>
      <c r="P136" s="50"/>
      <c r="Q136" s="51"/>
      <c r="R136" s="77"/>
      <c r="S136" s="52"/>
      <c r="T136" s="53"/>
      <c r="U136" s="108"/>
      <c r="V136" s="53"/>
      <c r="W136" s="53"/>
      <c r="X136" s="108"/>
      <c r="Y136" s="77"/>
      <c r="Z136" s="53"/>
      <c r="AA136" s="53"/>
      <c r="AB136" s="108"/>
      <c r="AC136" s="52"/>
      <c r="AD136" s="53"/>
      <c r="AE136" s="53"/>
      <c r="AF136" s="53"/>
      <c r="AG136" s="194"/>
      <c r="AH136" s="53"/>
      <c r="AI136" s="195"/>
      <c r="AJ136" s="195"/>
      <c r="AK136" s="108"/>
      <c r="AL136" s="77"/>
      <c r="AM136" s="52"/>
      <c r="AN136" s="53"/>
      <c r="AO136" s="108"/>
    </row>
  </sheetData>
  <conditionalFormatting sqref="G38:H1048576 G1:H13 G20:H31">
    <cfRule type="expression" dxfId="91" priority="13">
      <formula>"AND([@Cat]=""3M"",[@[Total Upgrade Points]]=50)"</formula>
    </cfRule>
  </conditionalFormatting>
  <conditionalFormatting sqref="G15:H15">
    <cfRule type="expression" dxfId="90" priority="12">
      <formula>"AND([@Cat]=""3M"",[@[Total Upgrade Points]]=50)"</formula>
    </cfRule>
  </conditionalFormatting>
  <conditionalFormatting sqref="G16:H16">
    <cfRule type="expression" dxfId="89" priority="11">
      <formula>"AND([@Cat]=""3M"",[@[Total Upgrade Points]]=50)"</formula>
    </cfRule>
  </conditionalFormatting>
  <conditionalFormatting sqref="G17:H17">
    <cfRule type="expression" dxfId="88" priority="10">
      <formula>"AND([@Cat]=""3M"",[@[Total Upgrade Points]]=50)"</formula>
    </cfRule>
  </conditionalFormatting>
  <conditionalFormatting sqref="G18:H18">
    <cfRule type="expression" dxfId="87" priority="9">
      <formula>"AND([@Cat]=""3M"",[@[Total Upgrade Points]]=50)"</formula>
    </cfRule>
  </conditionalFormatting>
  <conditionalFormatting sqref="G19:H19">
    <cfRule type="expression" dxfId="86" priority="8">
      <formula>"AND([@Cat]=""3M"",[@[Total Upgrade Points]]=50)"</formula>
    </cfRule>
  </conditionalFormatting>
  <conditionalFormatting sqref="G32:H32">
    <cfRule type="expression" dxfId="85" priority="7">
      <formula>"AND([@Cat]=""3M"",[@[Total Upgrade Points]]=50)"</formula>
    </cfRule>
  </conditionalFormatting>
  <conditionalFormatting sqref="G33:H33">
    <cfRule type="expression" dxfId="84" priority="6">
      <formula>"AND([@Cat]=""3M"",[@[Total Upgrade Points]]=50)"</formula>
    </cfRule>
  </conditionalFormatting>
  <conditionalFormatting sqref="G34:H34">
    <cfRule type="expression" dxfId="83" priority="5">
      <formula>"AND([@Cat]=""3M"",[@[Total Upgrade Points]]=50)"</formula>
    </cfRule>
  </conditionalFormatting>
  <conditionalFormatting sqref="G35:H35">
    <cfRule type="expression" dxfId="82" priority="4">
      <formula>"AND([@Cat]=""3M"",[@[Total Upgrade Points]]=50)"</formula>
    </cfRule>
  </conditionalFormatting>
  <conditionalFormatting sqref="G36:H36">
    <cfRule type="expression" dxfId="81" priority="3">
      <formula>"AND([@Cat]=""3M"",[@[Total Upgrade Points]]=50)"</formula>
    </cfRule>
  </conditionalFormatting>
  <conditionalFormatting sqref="G37:H37">
    <cfRule type="expression" dxfId="80" priority="2">
      <formula>"AND([@Cat]=""3M"",[@[Total Upgrade Points]]=50)"</formula>
    </cfRule>
  </conditionalFormatting>
  <conditionalFormatting sqref="G14:H14">
    <cfRule type="expression" dxfId="79" priority="1">
      <formula>"AND([@Cat]=""3M"",[@[Total Upgrade Points]]=50)"</formula>
    </cfRule>
  </conditionalFormatting>
  <pageMargins left="0.7" right="0.7" top="0.75" bottom="0.75" header="0.3" footer="0.3"/>
  <pageSetup paperSize="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Teams!$A:$A</xm:f>
          </x14:formula1>
          <xm:sqref>E1:E1048576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70"/>
  <sheetViews>
    <sheetView workbookViewId="0">
      <pane ySplit="1" topLeftCell="A52" activePane="bottomLeft" state="frozen"/>
      <selection pane="bottomLeft" activeCell="E71" sqref="E71"/>
    </sheetView>
  </sheetViews>
  <sheetFormatPr defaultRowHeight="12.75"/>
  <cols>
    <col min="1" max="1" width="30.140625" style="85" customWidth="1"/>
    <col min="2" max="2" width="7.7109375" style="85" customWidth="1"/>
    <col min="3" max="3" width="13" style="85" customWidth="1"/>
    <col min="4" max="12" width="5.140625" style="83" customWidth="1"/>
    <col min="13" max="16384" width="9.140625" style="85"/>
  </cols>
  <sheetData>
    <row r="1" spans="1:12" s="83" customFormat="1" ht="30.75" customHeight="1">
      <c r="A1" s="88" t="s">
        <v>261</v>
      </c>
      <c r="B1" s="88" t="s">
        <v>3</v>
      </c>
      <c r="C1" s="88" t="s">
        <v>262</v>
      </c>
      <c r="D1" s="88" t="s">
        <v>23</v>
      </c>
      <c r="E1" s="88" t="s">
        <v>115</v>
      </c>
      <c r="F1" s="88" t="s">
        <v>174</v>
      </c>
      <c r="G1" s="88" t="s">
        <v>217</v>
      </c>
      <c r="H1" s="88" t="s">
        <v>13</v>
      </c>
      <c r="I1" s="88" t="s">
        <v>89</v>
      </c>
      <c r="J1" s="88" t="s">
        <v>158</v>
      </c>
      <c r="K1" s="88" t="s">
        <v>199</v>
      </c>
      <c r="L1" s="88" t="s">
        <v>241</v>
      </c>
    </row>
    <row r="2" spans="1:12">
      <c r="A2" s="84" t="s">
        <v>22</v>
      </c>
      <c r="B2" s="86"/>
      <c r="C2" s="87"/>
      <c r="D2" s="86"/>
      <c r="E2" s="86"/>
      <c r="F2" s="86"/>
      <c r="G2" s="86"/>
      <c r="H2" s="86"/>
      <c r="I2" s="86"/>
      <c r="J2" s="86"/>
      <c r="K2" s="86"/>
      <c r="L2" s="86"/>
    </row>
    <row r="3" spans="1:12">
      <c r="A3" s="84" t="s">
        <v>55</v>
      </c>
      <c r="B3" s="86"/>
      <c r="C3" s="87"/>
      <c r="D3" s="86"/>
      <c r="E3" s="86"/>
      <c r="F3" s="86"/>
      <c r="G3" s="86"/>
      <c r="H3" s="86"/>
      <c r="I3" s="86"/>
      <c r="J3" s="86"/>
      <c r="K3" s="86"/>
      <c r="L3" s="86"/>
    </row>
    <row r="4" spans="1:12">
      <c r="A4" s="84" t="s">
        <v>56</v>
      </c>
      <c r="B4" s="86"/>
      <c r="C4" s="87"/>
      <c r="D4" s="86"/>
      <c r="E4" s="86"/>
      <c r="F4" s="86"/>
      <c r="G4" s="86"/>
      <c r="H4" s="86"/>
      <c r="I4" s="86"/>
      <c r="J4" s="86"/>
      <c r="K4" s="86"/>
      <c r="L4" s="86"/>
    </row>
    <row r="5" spans="1:12">
      <c r="A5" s="84" t="s">
        <v>45</v>
      </c>
      <c r="B5" s="86"/>
      <c r="C5" s="87"/>
      <c r="D5" s="86"/>
      <c r="E5" s="86"/>
      <c r="F5" s="86"/>
      <c r="G5" s="86"/>
      <c r="H5" s="86"/>
      <c r="I5" s="86"/>
      <c r="J5" s="86"/>
      <c r="K5" s="86"/>
      <c r="L5" s="86"/>
    </row>
    <row r="6" spans="1:12">
      <c r="A6" s="89" t="s">
        <v>51</v>
      </c>
      <c r="B6" s="86"/>
      <c r="C6" s="87"/>
      <c r="D6" s="86"/>
      <c r="E6" s="86"/>
      <c r="F6" s="86"/>
      <c r="G6" s="86"/>
      <c r="H6" s="86"/>
      <c r="I6" s="86"/>
      <c r="J6" s="86"/>
      <c r="K6" s="86"/>
      <c r="L6" s="86"/>
    </row>
    <row r="7" spans="1:12">
      <c r="A7" s="84" t="s">
        <v>34</v>
      </c>
      <c r="B7" s="86"/>
      <c r="C7" s="87"/>
      <c r="D7" s="86"/>
      <c r="E7" s="86"/>
      <c r="F7" s="86"/>
      <c r="G7" s="86"/>
      <c r="H7" s="86"/>
      <c r="I7" s="86"/>
      <c r="J7" s="86"/>
      <c r="K7" s="86"/>
      <c r="L7" s="86"/>
    </row>
    <row r="8" spans="1:12">
      <c r="A8" s="84" t="s">
        <v>26</v>
      </c>
      <c r="B8" s="86"/>
      <c r="C8" s="87"/>
      <c r="D8" s="86"/>
      <c r="E8" s="86"/>
      <c r="F8" s="86"/>
      <c r="G8" s="86"/>
      <c r="H8" s="86"/>
      <c r="I8" s="86"/>
      <c r="J8" s="86"/>
      <c r="K8" s="86"/>
      <c r="L8" s="86"/>
    </row>
    <row r="9" spans="1:12">
      <c r="A9" s="89" t="s">
        <v>20</v>
      </c>
      <c r="B9" s="86"/>
      <c r="C9" s="87"/>
      <c r="D9" s="86"/>
      <c r="E9" s="86"/>
      <c r="F9" s="86"/>
      <c r="G9" s="86"/>
      <c r="H9" s="86"/>
      <c r="I9" s="86"/>
      <c r="J9" s="86"/>
      <c r="K9" s="86"/>
      <c r="L9" s="86"/>
    </row>
    <row r="10" spans="1:12">
      <c r="A10" s="84" t="s">
        <v>47</v>
      </c>
      <c r="B10" s="86"/>
      <c r="C10" s="87"/>
      <c r="D10" s="86"/>
      <c r="E10" s="86"/>
      <c r="F10" s="86"/>
      <c r="G10" s="86"/>
      <c r="H10" s="86"/>
      <c r="I10" s="86"/>
      <c r="J10" s="86"/>
      <c r="K10" s="86"/>
      <c r="L10" s="86"/>
    </row>
    <row r="11" spans="1:12">
      <c r="A11" s="89" t="s">
        <v>16</v>
      </c>
      <c r="B11" s="86"/>
      <c r="C11" s="87"/>
      <c r="D11" s="86"/>
      <c r="E11" s="86"/>
      <c r="F11" s="86"/>
      <c r="G11" s="86"/>
      <c r="H11" s="86"/>
      <c r="I11" s="86"/>
      <c r="J11" s="86"/>
      <c r="K11" s="86"/>
      <c r="L11" s="86"/>
    </row>
    <row r="12" spans="1:12">
      <c r="A12" s="84" t="s">
        <v>129</v>
      </c>
      <c r="B12" s="86"/>
      <c r="C12" s="87"/>
      <c r="D12" s="86"/>
      <c r="E12" s="86"/>
      <c r="F12" s="86"/>
      <c r="G12" s="86"/>
      <c r="H12" s="86"/>
      <c r="I12" s="86"/>
      <c r="J12" s="86"/>
      <c r="K12" s="86"/>
      <c r="L12" s="86"/>
    </row>
    <row r="13" spans="1:12">
      <c r="A13" s="89" t="s">
        <v>277</v>
      </c>
      <c r="B13" s="86"/>
      <c r="C13" s="87"/>
      <c r="D13" s="86"/>
      <c r="E13" s="86"/>
      <c r="F13" s="86"/>
      <c r="G13" s="86"/>
      <c r="H13" s="86"/>
      <c r="I13" s="86"/>
      <c r="J13" s="86"/>
      <c r="K13" s="86"/>
      <c r="L13" s="86"/>
    </row>
    <row r="14" spans="1:12">
      <c r="A14" s="89" t="s">
        <v>181</v>
      </c>
      <c r="B14" s="86"/>
      <c r="C14" s="87"/>
      <c r="D14" s="86"/>
      <c r="E14" s="86"/>
      <c r="F14" s="86"/>
      <c r="G14" s="86"/>
      <c r="H14" s="86"/>
      <c r="I14" s="86"/>
      <c r="J14" s="86"/>
      <c r="K14" s="86"/>
      <c r="L14" s="86"/>
    </row>
    <row r="15" spans="1:12">
      <c r="A15" s="89" t="s">
        <v>165</v>
      </c>
      <c r="B15" s="86"/>
      <c r="C15" s="87"/>
      <c r="D15" s="86"/>
      <c r="E15" s="86"/>
      <c r="F15" s="86"/>
      <c r="G15" s="86"/>
      <c r="H15" s="86"/>
      <c r="I15" s="86"/>
      <c r="J15" s="86"/>
      <c r="K15" s="86"/>
      <c r="L15" s="86"/>
    </row>
    <row r="16" spans="1:12">
      <c r="A16" s="89" t="s">
        <v>282</v>
      </c>
      <c r="B16" s="86"/>
      <c r="C16" s="87"/>
      <c r="D16" s="86"/>
      <c r="E16" s="86"/>
      <c r="F16" s="86"/>
      <c r="G16" s="86"/>
      <c r="H16" s="86"/>
      <c r="I16" s="86"/>
      <c r="J16" s="86"/>
      <c r="K16" s="86"/>
      <c r="L16" s="86"/>
    </row>
    <row r="17" spans="1:12">
      <c r="A17" s="89" t="s">
        <v>113</v>
      </c>
      <c r="B17" s="86"/>
      <c r="C17" s="87"/>
      <c r="D17" s="86"/>
      <c r="E17" s="86"/>
      <c r="F17" s="86"/>
      <c r="G17" s="86"/>
      <c r="H17" s="86"/>
      <c r="I17" s="86"/>
      <c r="J17" s="86"/>
      <c r="K17" s="86"/>
      <c r="L17" s="86"/>
    </row>
    <row r="18" spans="1:12">
      <c r="A18" s="84" t="s">
        <v>18</v>
      </c>
      <c r="B18" s="86"/>
      <c r="C18" s="87"/>
      <c r="D18" s="86"/>
      <c r="E18" s="86"/>
      <c r="F18" s="86"/>
      <c r="G18" s="86"/>
      <c r="H18" s="86"/>
      <c r="I18" s="86"/>
      <c r="J18" s="86"/>
      <c r="K18" s="86"/>
      <c r="L18" s="86"/>
    </row>
    <row r="19" spans="1:12">
      <c r="A19" s="89" t="s">
        <v>81</v>
      </c>
      <c r="B19" s="86"/>
      <c r="C19" s="87"/>
      <c r="D19" s="86"/>
      <c r="E19" s="86"/>
      <c r="F19" s="86"/>
      <c r="G19" s="86"/>
      <c r="H19" s="86"/>
      <c r="I19" s="86"/>
      <c r="J19" s="86"/>
      <c r="K19" s="86"/>
      <c r="L19" s="86"/>
    </row>
    <row r="20" spans="1:12">
      <c r="A20" s="89" t="s">
        <v>194</v>
      </c>
      <c r="B20" s="86"/>
      <c r="C20" s="87"/>
      <c r="D20" s="86"/>
      <c r="E20" s="86"/>
      <c r="F20" s="86"/>
      <c r="G20" s="86"/>
      <c r="H20" s="86"/>
      <c r="I20" s="86"/>
      <c r="J20" s="86"/>
      <c r="K20" s="86"/>
      <c r="L20" s="86"/>
    </row>
    <row r="21" spans="1:12">
      <c r="A21" s="89" t="s">
        <v>295</v>
      </c>
      <c r="B21" s="86"/>
      <c r="C21" s="87"/>
      <c r="D21" s="86"/>
      <c r="E21" s="86"/>
      <c r="F21" s="86"/>
      <c r="G21" s="86"/>
      <c r="H21" s="86"/>
      <c r="I21" s="86"/>
      <c r="J21" s="86"/>
      <c r="K21" s="86"/>
      <c r="L21" s="86"/>
    </row>
    <row r="22" spans="1:12">
      <c r="A22" s="84" t="s">
        <v>123</v>
      </c>
      <c r="B22" s="86"/>
      <c r="C22" s="87"/>
      <c r="D22" s="86"/>
      <c r="E22" s="86"/>
      <c r="F22" s="86"/>
      <c r="G22" s="86"/>
      <c r="H22" s="86"/>
      <c r="I22" s="86"/>
      <c r="J22" s="86"/>
      <c r="K22" s="86"/>
      <c r="L22" s="86"/>
    </row>
    <row r="23" spans="1:12">
      <c r="A23" s="89" t="s">
        <v>60</v>
      </c>
      <c r="B23" s="86"/>
      <c r="C23" s="87"/>
      <c r="D23" s="86"/>
      <c r="E23" s="86"/>
      <c r="F23" s="86"/>
      <c r="G23" s="86"/>
      <c r="H23" s="86"/>
      <c r="I23" s="86"/>
      <c r="J23" s="86"/>
      <c r="K23" s="86"/>
      <c r="L23" s="86"/>
    </row>
    <row r="24" spans="1:12">
      <c r="A24" s="89" t="s">
        <v>219</v>
      </c>
      <c r="B24" s="86"/>
      <c r="C24" s="87"/>
      <c r="D24" s="86"/>
      <c r="E24" s="86"/>
      <c r="F24" s="86"/>
      <c r="G24" s="86"/>
      <c r="H24" s="86"/>
      <c r="I24" s="86"/>
      <c r="J24" s="86"/>
      <c r="K24" s="86"/>
      <c r="L24" s="86"/>
    </row>
    <row r="25" spans="1:12">
      <c r="A25" s="84" t="s">
        <v>296</v>
      </c>
      <c r="B25" s="86"/>
      <c r="C25" s="87"/>
      <c r="D25" s="86"/>
      <c r="E25" s="86"/>
      <c r="F25" s="86"/>
      <c r="G25" s="86"/>
      <c r="H25" s="86"/>
      <c r="I25" s="86"/>
      <c r="J25" s="86"/>
      <c r="K25" s="86"/>
      <c r="L25" s="86"/>
    </row>
    <row r="26" spans="1:12">
      <c r="A26" s="84" t="s">
        <v>142</v>
      </c>
      <c r="B26" s="86"/>
      <c r="C26" s="87"/>
      <c r="D26" s="86"/>
      <c r="E26" s="86"/>
      <c r="F26" s="86"/>
      <c r="G26" s="86"/>
      <c r="H26" s="86"/>
      <c r="I26" s="86"/>
      <c r="J26" s="86"/>
      <c r="K26" s="86"/>
      <c r="L26" s="86"/>
    </row>
    <row r="27" spans="1:12">
      <c r="A27" s="89" t="s">
        <v>283</v>
      </c>
      <c r="B27" s="86"/>
      <c r="C27" s="87"/>
      <c r="D27" s="86"/>
      <c r="E27" s="86"/>
      <c r="F27" s="86"/>
      <c r="G27" s="86"/>
      <c r="H27" s="86"/>
      <c r="I27" s="86"/>
      <c r="J27" s="86"/>
      <c r="K27" s="86"/>
      <c r="L27" s="86"/>
    </row>
    <row r="28" spans="1:12">
      <c r="A28" s="89" t="s">
        <v>64</v>
      </c>
      <c r="B28" s="86"/>
      <c r="C28" s="87"/>
      <c r="D28" s="86"/>
      <c r="E28" s="86"/>
      <c r="F28" s="86"/>
      <c r="G28" s="86"/>
      <c r="H28" s="86"/>
      <c r="I28" s="86"/>
      <c r="J28" s="86"/>
      <c r="K28" s="86"/>
      <c r="L28" s="86"/>
    </row>
    <row r="29" spans="1:12">
      <c r="A29" s="84" t="s">
        <v>300</v>
      </c>
      <c r="B29" s="86"/>
      <c r="C29" s="87"/>
      <c r="D29" s="86"/>
      <c r="E29" s="86"/>
      <c r="F29" s="86"/>
      <c r="G29" s="86"/>
      <c r="H29" s="86"/>
      <c r="I29" s="86"/>
      <c r="J29" s="86"/>
      <c r="K29" s="86"/>
      <c r="L29" s="86"/>
    </row>
    <row r="30" spans="1:12">
      <c r="A30" s="89" t="s">
        <v>187</v>
      </c>
      <c r="B30" s="86"/>
      <c r="C30" s="87"/>
      <c r="D30" s="86"/>
      <c r="E30" s="86"/>
      <c r="F30" s="86"/>
      <c r="G30" s="86"/>
      <c r="H30" s="86"/>
      <c r="I30" s="86"/>
      <c r="J30" s="86"/>
      <c r="K30" s="86"/>
      <c r="L30" s="86"/>
    </row>
    <row r="31" spans="1:12">
      <c r="A31" s="84" t="s">
        <v>301</v>
      </c>
      <c r="B31" s="86"/>
      <c r="C31" s="87"/>
      <c r="D31" s="86"/>
      <c r="E31" s="86"/>
      <c r="F31" s="86"/>
      <c r="G31" s="86"/>
      <c r="H31" s="86"/>
      <c r="I31" s="86"/>
      <c r="J31" s="86"/>
      <c r="K31" s="86"/>
      <c r="L31" s="86"/>
    </row>
    <row r="32" spans="1:12">
      <c r="A32" s="89" t="s">
        <v>19</v>
      </c>
      <c r="B32" s="86"/>
      <c r="C32" s="87"/>
      <c r="D32" s="86"/>
      <c r="E32" s="86"/>
      <c r="F32" s="86"/>
      <c r="G32" s="86"/>
      <c r="H32" s="86"/>
      <c r="I32" s="86"/>
      <c r="J32" s="86"/>
      <c r="K32" s="86"/>
      <c r="L32" s="86"/>
    </row>
    <row r="33" spans="1:12">
      <c r="A33" s="84" t="s">
        <v>232</v>
      </c>
      <c r="B33" s="86"/>
      <c r="C33" s="87"/>
      <c r="D33" s="86"/>
      <c r="E33" s="86"/>
      <c r="F33" s="86"/>
      <c r="G33" s="86"/>
      <c r="H33" s="86"/>
      <c r="I33" s="86"/>
      <c r="J33" s="86"/>
      <c r="K33" s="86"/>
      <c r="L33" s="86"/>
    </row>
    <row r="34" spans="1:12">
      <c r="A34" s="89" t="s">
        <v>249</v>
      </c>
      <c r="B34" s="86"/>
      <c r="C34" s="87"/>
      <c r="D34" s="86"/>
      <c r="E34" s="86"/>
      <c r="F34" s="86"/>
      <c r="G34" s="86"/>
      <c r="H34" s="86"/>
      <c r="I34" s="86"/>
      <c r="J34" s="86"/>
      <c r="K34" s="86"/>
      <c r="L34" s="86"/>
    </row>
    <row r="35" spans="1:12">
      <c r="A35" s="89" t="s">
        <v>125</v>
      </c>
      <c r="B35" s="86"/>
      <c r="C35" s="87"/>
      <c r="D35" s="86"/>
      <c r="E35" s="86"/>
      <c r="F35" s="86"/>
      <c r="G35" s="86"/>
      <c r="H35" s="86"/>
      <c r="I35" s="86"/>
      <c r="J35" s="86"/>
      <c r="K35" s="86"/>
      <c r="L35" s="86"/>
    </row>
    <row r="36" spans="1:12">
      <c r="A36" s="89" t="s">
        <v>280</v>
      </c>
      <c r="B36" s="86"/>
      <c r="C36" s="87"/>
      <c r="D36" s="86"/>
      <c r="E36" s="86"/>
      <c r="F36" s="86"/>
      <c r="G36" s="86"/>
      <c r="H36" s="86"/>
      <c r="I36" s="86"/>
      <c r="J36" s="86"/>
      <c r="K36" s="86"/>
      <c r="L36" s="86"/>
    </row>
    <row r="37" spans="1:12">
      <c r="A37" s="84" t="s">
        <v>265</v>
      </c>
      <c r="B37" s="86"/>
      <c r="C37" s="87"/>
      <c r="D37" s="86"/>
      <c r="E37" s="86"/>
      <c r="F37" s="86"/>
      <c r="G37" s="86"/>
      <c r="H37" s="86"/>
      <c r="I37" s="86"/>
      <c r="J37" s="86"/>
      <c r="K37" s="86"/>
      <c r="L37" s="86"/>
    </row>
    <row r="38" spans="1:12">
      <c r="A38" s="89" t="s">
        <v>111</v>
      </c>
      <c r="B38" s="86"/>
      <c r="C38" s="87"/>
      <c r="D38" s="86"/>
      <c r="E38" s="86"/>
      <c r="F38" s="86"/>
      <c r="G38" s="86"/>
      <c r="H38" s="86"/>
      <c r="I38" s="86"/>
      <c r="J38" s="86"/>
      <c r="K38" s="86"/>
      <c r="L38" s="86"/>
    </row>
    <row r="39" spans="1:12">
      <c r="A39" s="84" t="s">
        <v>79</v>
      </c>
      <c r="B39" s="86"/>
      <c r="C39" s="87"/>
      <c r="D39" s="86"/>
      <c r="E39" s="86"/>
      <c r="F39" s="86"/>
      <c r="G39" s="86"/>
      <c r="H39" s="86"/>
      <c r="I39" s="86"/>
      <c r="J39" s="86"/>
      <c r="K39" s="86"/>
      <c r="L39" s="86"/>
    </row>
    <row r="40" spans="1:12">
      <c r="A40" s="89" t="s">
        <v>40</v>
      </c>
      <c r="B40" s="86"/>
      <c r="C40" s="87"/>
      <c r="D40" s="86"/>
      <c r="E40" s="86"/>
      <c r="F40" s="86"/>
      <c r="G40" s="86"/>
      <c r="H40" s="86"/>
      <c r="I40" s="86"/>
      <c r="J40" s="86"/>
      <c r="K40" s="86"/>
      <c r="L40" s="86"/>
    </row>
    <row r="41" spans="1:12">
      <c r="A41" s="84" t="s">
        <v>299</v>
      </c>
      <c r="B41" s="86"/>
      <c r="C41" s="87"/>
      <c r="D41" s="86"/>
      <c r="E41" s="86"/>
      <c r="F41" s="86"/>
      <c r="G41" s="86"/>
      <c r="H41" s="86"/>
      <c r="I41" s="86"/>
      <c r="J41" s="86"/>
      <c r="K41" s="86"/>
      <c r="L41" s="86"/>
    </row>
    <row r="42" spans="1:12">
      <c r="A42" s="89" t="s">
        <v>41</v>
      </c>
      <c r="B42" s="86"/>
      <c r="C42" s="87"/>
      <c r="D42" s="86"/>
      <c r="E42" s="86"/>
      <c r="F42" s="86"/>
      <c r="G42" s="86"/>
      <c r="H42" s="86"/>
      <c r="I42" s="86"/>
      <c r="J42" s="86"/>
      <c r="K42" s="86"/>
      <c r="L42" s="86"/>
    </row>
    <row r="43" spans="1:12">
      <c r="A43" s="89" t="s">
        <v>59</v>
      </c>
      <c r="B43" s="86"/>
      <c r="C43" s="87"/>
      <c r="D43" s="86"/>
      <c r="E43" s="86"/>
      <c r="F43" s="86"/>
      <c r="G43" s="86"/>
      <c r="H43" s="86"/>
      <c r="I43" s="86"/>
      <c r="J43" s="86"/>
      <c r="K43" s="86"/>
      <c r="L43" s="86"/>
    </row>
    <row r="44" spans="1:12">
      <c r="A44" s="89" t="s">
        <v>220</v>
      </c>
      <c r="B44" s="86"/>
      <c r="C44" s="87"/>
      <c r="D44" s="86"/>
      <c r="E44" s="86"/>
      <c r="F44" s="86"/>
      <c r="G44" s="86"/>
      <c r="H44" s="86"/>
      <c r="I44" s="86"/>
      <c r="J44" s="86"/>
      <c r="K44" s="86"/>
      <c r="L44" s="86"/>
    </row>
    <row r="45" spans="1:12">
      <c r="A45" s="84" t="s">
        <v>235</v>
      </c>
      <c r="B45" s="86"/>
      <c r="C45" s="87"/>
      <c r="D45" s="86"/>
      <c r="E45" s="86"/>
      <c r="F45" s="86"/>
      <c r="G45" s="86"/>
      <c r="H45" s="86"/>
      <c r="I45" s="86"/>
      <c r="J45" s="86"/>
      <c r="K45" s="86"/>
      <c r="L45" s="86"/>
    </row>
    <row r="46" spans="1:12">
      <c r="A46" s="89" t="s">
        <v>72</v>
      </c>
      <c r="B46" s="86"/>
      <c r="C46" s="87"/>
      <c r="D46" s="86"/>
      <c r="E46" s="86"/>
      <c r="F46" s="86"/>
      <c r="G46" s="86"/>
      <c r="H46" s="86"/>
      <c r="I46" s="86"/>
      <c r="J46" s="86"/>
      <c r="K46" s="86"/>
      <c r="L46" s="86"/>
    </row>
    <row r="47" spans="1:12">
      <c r="A47" s="84" t="s">
        <v>304</v>
      </c>
      <c r="B47" s="86"/>
      <c r="C47" s="87"/>
      <c r="D47" s="86"/>
      <c r="E47" s="86"/>
      <c r="F47" s="86"/>
      <c r="G47" s="86"/>
      <c r="H47" s="86"/>
      <c r="I47" s="86"/>
      <c r="J47" s="86"/>
      <c r="K47" s="86"/>
      <c r="L47" s="86"/>
    </row>
    <row r="48" spans="1:12">
      <c r="A48" s="84" t="s">
        <v>69</v>
      </c>
      <c r="B48" s="86"/>
      <c r="C48" s="87"/>
      <c r="D48" s="86"/>
      <c r="E48" s="86"/>
      <c r="F48" s="86"/>
      <c r="G48" s="86"/>
      <c r="H48" s="86"/>
      <c r="I48" s="86"/>
      <c r="J48" s="86"/>
      <c r="K48" s="86"/>
      <c r="L48" s="86"/>
    </row>
    <row r="49" spans="1:12">
      <c r="A49" s="84" t="s">
        <v>188</v>
      </c>
      <c r="B49" s="86"/>
      <c r="C49" s="87"/>
      <c r="D49" s="86"/>
      <c r="E49" s="86"/>
      <c r="F49" s="86"/>
      <c r="G49" s="86"/>
      <c r="H49" s="86"/>
      <c r="I49" s="86"/>
      <c r="J49" s="86"/>
      <c r="K49" s="86"/>
      <c r="L49" s="86"/>
    </row>
    <row r="50" spans="1:12">
      <c r="A50" s="89" t="s">
        <v>162</v>
      </c>
      <c r="B50" s="86"/>
      <c r="C50" s="87"/>
      <c r="D50" s="86"/>
      <c r="E50" s="86"/>
      <c r="F50" s="86"/>
      <c r="G50" s="86"/>
      <c r="H50" s="86"/>
      <c r="I50" s="86"/>
      <c r="J50" s="86"/>
      <c r="K50" s="86"/>
      <c r="L50" s="86"/>
    </row>
    <row r="51" spans="1:12">
      <c r="A51" s="84" t="s">
        <v>154</v>
      </c>
      <c r="B51" s="86"/>
      <c r="C51" s="87"/>
      <c r="D51" s="86"/>
      <c r="E51" s="86"/>
      <c r="F51" s="86"/>
      <c r="G51" s="86"/>
      <c r="H51" s="86"/>
      <c r="I51" s="86"/>
      <c r="J51" s="86"/>
      <c r="K51" s="86"/>
      <c r="L51" s="86"/>
    </row>
    <row r="52" spans="1:12">
      <c r="A52" s="89" t="s">
        <v>140</v>
      </c>
      <c r="B52" s="86"/>
      <c r="C52" s="87"/>
      <c r="D52" s="86"/>
      <c r="E52" s="86"/>
      <c r="F52" s="86"/>
      <c r="G52" s="86"/>
      <c r="H52" s="86"/>
      <c r="I52" s="86"/>
      <c r="J52" s="86"/>
      <c r="K52" s="86"/>
      <c r="L52" s="86"/>
    </row>
    <row r="53" spans="1:12">
      <c r="A53" s="89" t="s">
        <v>231</v>
      </c>
      <c r="B53" s="86"/>
      <c r="C53" s="87"/>
      <c r="D53" s="86"/>
      <c r="E53" s="86"/>
      <c r="F53" s="86"/>
      <c r="G53" s="86"/>
      <c r="H53" s="86"/>
      <c r="I53" s="86"/>
      <c r="J53" s="86"/>
      <c r="K53" s="86"/>
      <c r="L53" s="86"/>
    </row>
    <row r="54" spans="1:12">
      <c r="A54" s="84" t="s">
        <v>216</v>
      </c>
      <c r="B54" s="86"/>
      <c r="C54" s="87"/>
      <c r="D54" s="86"/>
      <c r="E54" s="86"/>
      <c r="F54" s="86"/>
      <c r="G54" s="86"/>
      <c r="H54" s="86"/>
      <c r="I54" s="86"/>
      <c r="J54" s="86"/>
      <c r="K54" s="86"/>
      <c r="L54" s="86"/>
    </row>
    <row r="55" spans="1:12">
      <c r="A55" s="84" t="s">
        <v>205</v>
      </c>
      <c r="B55" s="86"/>
      <c r="C55" s="87"/>
      <c r="D55" s="86"/>
      <c r="E55" s="86"/>
      <c r="F55" s="86"/>
      <c r="G55" s="86"/>
      <c r="H55" s="86"/>
      <c r="I55" s="86"/>
      <c r="J55" s="86"/>
      <c r="K55" s="86"/>
      <c r="L55" s="86"/>
    </row>
    <row r="56" spans="1:12">
      <c r="A56" s="89" t="s">
        <v>228</v>
      </c>
      <c r="B56" s="86"/>
      <c r="C56" s="87"/>
      <c r="D56" s="86"/>
      <c r="E56" s="86"/>
      <c r="F56" s="86"/>
      <c r="G56" s="86"/>
      <c r="H56" s="86"/>
      <c r="I56" s="86"/>
      <c r="J56" s="86"/>
      <c r="K56" s="86"/>
      <c r="L56" s="86"/>
    </row>
    <row r="57" spans="1:12">
      <c r="A57" s="84" t="s">
        <v>191</v>
      </c>
      <c r="B57" s="86"/>
      <c r="C57" s="87"/>
      <c r="D57" s="86"/>
      <c r="E57" s="86"/>
      <c r="F57" s="86"/>
      <c r="G57" s="86"/>
      <c r="H57" s="86"/>
      <c r="I57" s="86"/>
      <c r="J57" s="86"/>
      <c r="K57" s="86"/>
      <c r="L57" s="86"/>
    </row>
    <row r="58" spans="1:12">
      <c r="A58" s="84" t="s">
        <v>48</v>
      </c>
      <c r="B58" s="86"/>
      <c r="C58" s="87"/>
      <c r="D58" s="86"/>
      <c r="E58" s="86"/>
      <c r="F58" s="86"/>
      <c r="G58" s="86"/>
      <c r="H58" s="86"/>
      <c r="I58" s="86"/>
      <c r="J58" s="86"/>
      <c r="K58" s="86"/>
      <c r="L58" s="86"/>
    </row>
    <row r="59" spans="1:12">
      <c r="A59" s="84" t="s">
        <v>37</v>
      </c>
      <c r="B59" s="86"/>
      <c r="C59" s="87"/>
      <c r="D59" s="86"/>
      <c r="E59" s="86"/>
      <c r="F59" s="86"/>
      <c r="G59" s="86"/>
      <c r="H59" s="86"/>
      <c r="I59" s="86"/>
      <c r="J59" s="86"/>
      <c r="K59" s="86"/>
      <c r="L59" s="86"/>
    </row>
    <row r="60" spans="1:12">
      <c r="A60" s="89" t="s">
        <v>234</v>
      </c>
      <c r="B60" s="86"/>
      <c r="C60" s="87"/>
      <c r="D60" s="86"/>
      <c r="E60" s="86"/>
      <c r="F60" s="86"/>
      <c r="G60" s="86"/>
      <c r="H60" s="86"/>
      <c r="I60" s="86"/>
      <c r="J60" s="86"/>
      <c r="K60" s="86"/>
      <c r="L60" s="86"/>
    </row>
    <row r="61" spans="1:12">
      <c r="A61" s="84" t="s">
        <v>207</v>
      </c>
      <c r="B61" s="86"/>
      <c r="C61" s="87"/>
      <c r="D61" s="86"/>
      <c r="E61" s="86"/>
      <c r="F61" s="86"/>
      <c r="G61" s="86"/>
      <c r="H61" s="86"/>
      <c r="I61" s="86"/>
      <c r="J61" s="86"/>
      <c r="K61" s="86"/>
      <c r="L61" s="86"/>
    </row>
    <row r="62" spans="1:12">
      <c r="A62" s="84" t="s">
        <v>144</v>
      </c>
      <c r="B62" s="86"/>
      <c r="C62" s="87"/>
      <c r="D62" s="86"/>
      <c r="E62" s="86"/>
      <c r="F62" s="86"/>
      <c r="G62" s="86"/>
      <c r="H62" s="86"/>
      <c r="I62" s="86"/>
      <c r="J62" s="86"/>
      <c r="K62" s="86"/>
      <c r="L62" s="86"/>
    </row>
    <row r="63" spans="1:12">
      <c r="A63" s="89" t="s">
        <v>135</v>
      </c>
      <c r="B63" s="86"/>
      <c r="C63" s="87"/>
      <c r="D63" s="86"/>
      <c r="E63" s="86"/>
      <c r="F63" s="86"/>
      <c r="G63" s="86"/>
      <c r="H63" s="86"/>
      <c r="I63" s="86"/>
      <c r="J63" s="86"/>
      <c r="K63" s="86"/>
      <c r="L63" s="86"/>
    </row>
    <row r="64" spans="1:12">
      <c r="A64" s="89" t="s">
        <v>236</v>
      </c>
      <c r="B64" s="86"/>
      <c r="C64" s="87"/>
      <c r="D64" s="86"/>
      <c r="E64" s="86"/>
      <c r="F64" s="86"/>
      <c r="G64" s="86"/>
      <c r="H64" s="86"/>
      <c r="I64" s="86"/>
      <c r="J64" s="86"/>
      <c r="K64" s="86"/>
      <c r="L64" s="86"/>
    </row>
    <row r="65" spans="1:12">
      <c r="A65" s="84" t="s">
        <v>112</v>
      </c>
      <c r="B65" s="86"/>
      <c r="C65" s="87"/>
      <c r="D65" s="86"/>
      <c r="E65" s="86"/>
      <c r="F65" s="86"/>
      <c r="G65" s="86"/>
      <c r="H65" s="86"/>
      <c r="I65" s="86"/>
      <c r="J65" s="86"/>
      <c r="K65" s="86"/>
      <c r="L65" s="86"/>
    </row>
    <row r="66" spans="1:12">
      <c r="A66" s="84" t="s">
        <v>96</v>
      </c>
      <c r="B66" s="86"/>
      <c r="C66" s="87"/>
      <c r="D66" s="86"/>
      <c r="E66" s="86"/>
      <c r="F66" s="86"/>
      <c r="G66" s="86"/>
      <c r="H66" s="86"/>
      <c r="I66" s="86"/>
      <c r="J66" s="86"/>
      <c r="K66" s="86"/>
      <c r="L66" s="86"/>
    </row>
    <row r="67" spans="1:12">
      <c r="A67" s="89" t="s">
        <v>208</v>
      </c>
      <c r="B67" s="86"/>
      <c r="C67" s="87"/>
      <c r="D67" s="86"/>
      <c r="E67" s="86"/>
      <c r="F67" s="86"/>
      <c r="G67" s="86"/>
      <c r="H67" s="86"/>
      <c r="I67" s="86"/>
      <c r="J67" s="86"/>
      <c r="K67" s="86"/>
      <c r="L67" s="86"/>
    </row>
    <row r="68" spans="1:12">
      <c r="A68" s="84" t="s">
        <v>150</v>
      </c>
      <c r="B68" s="86"/>
      <c r="C68" s="87"/>
      <c r="D68" s="86"/>
      <c r="E68" s="86"/>
      <c r="F68" s="86"/>
      <c r="G68" s="86"/>
      <c r="H68" s="86"/>
      <c r="I68" s="86"/>
      <c r="J68" s="86"/>
      <c r="K68" s="86"/>
      <c r="L68" s="86"/>
    </row>
    <row r="69" spans="1:12">
      <c r="A69" s="84" t="s">
        <v>291</v>
      </c>
      <c r="B69" s="86"/>
      <c r="C69" s="84"/>
      <c r="D69" s="86"/>
      <c r="E69" s="86"/>
      <c r="F69" s="86"/>
      <c r="G69" s="86"/>
      <c r="H69" s="86"/>
      <c r="I69" s="86"/>
      <c r="J69" s="86"/>
      <c r="K69" s="86"/>
      <c r="L69" s="86"/>
    </row>
    <row r="70" spans="1:12">
      <c r="A70" s="85" t="s">
        <v>51</v>
      </c>
    </row>
  </sheetData>
  <sortState xmlns:xlrd2="http://schemas.microsoft.com/office/spreadsheetml/2017/richdata2" ref="A2:L69">
    <sortCondition descending="1" ref="C2:C6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U86"/>
  <sheetViews>
    <sheetView zoomScale="80" zoomScaleNormal="80" workbookViewId="0">
      <pane ySplit="1" topLeftCell="A31" activePane="bottomLeft" state="frozen"/>
      <selection pane="bottomLeft"/>
    </sheetView>
  </sheetViews>
  <sheetFormatPr defaultRowHeight="15"/>
  <cols>
    <col min="1" max="1" width="22" customWidth="1"/>
    <col min="2" max="2" width="12.7109375" customWidth="1"/>
    <col min="3" max="3" width="15" customWidth="1"/>
    <col min="4" max="4" width="12.85546875" customWidth="1"/>
    <col min="5" max="5" width="36.85546875" customWidth="1"/>
    <col min="6" max="6" width="12.85546875" style="76" customWidth="1"/>
    <col min="7" max="7" width="5.28515625" customWidth="1"/>
    <col min="8" max="8" width="4.140625" customWidth="1"/>
    <col min="9" max="47" width="3.7109375" customWidth="1"/>
  </cols>
  <sheetData>
    <row r="1" spans="1:47" ht="230.25">
      <c r="A1" s="63" t="s">
        <v>258</v>
      </c>
      <c r="B1" s="63" t="s">
        <v>259</v>
      </c>
      <c r="C1" s="63" t="s">
        <v>0</v>
      </c>
      <c r="D1" s="63" t="s">
        <v>1</v>
      </c>
      <c r="E1" s="63" t="s">
        <v>2</v>
      </c>
      <c r="F1" s="64" t="s">
        <v>260</v>
      </c>
      <c r="G1" s="65" t="s">
        <v>305</v>
      </c>
      <c r="H1" s="66" t="s">
        <v>4</v>
      </c>
      <c r="I1" s="67" t="s">
        <v>307</v>
      </c>
      <c r="J1" s="68" t="s">
        <v>5</v>
      </c>
      <c r="K1" s="69" t="s">
        <v>308</v>
      </c>
      <c r="L1" s="70" t="s">
        <v>266</v>
      </c>
      <c r="M1" s="67" t="s">
        <v>309</v>
      </c>
      <c r="N1" s="71" t="s">
        <v>310</v>
      </c>
      <c r="O1" s="72" t="s">
        <v>311</v>
      </c>
      <c r="P1" s="73" t="s">
        <v>330</v>
      </c>
      <c r="Q1" s="74" t="s">
        <v>313</v>
      </c>
      <c r="R1" s="75" t="s">
        <v>314</v>
      </c>
      <c r="S1" s="91" t="s">
        <v>315</v>
      </c>
      <c r="T1" s="92" t="s">
        <v>316</v>
      </c>
      <c r="U1" s="93" t="s">
        <v>317</v>
      </c>
      <c r="V1" s="99" t="s">
        <v>318</v>
      </c>
      <c r="W1" s="93" t="s">
        <v>375</v>
      </c>
      <c r="X1" s="93" t="s">
        <v>374</v>
      </c>
      <c r="Y1" s="99" t="s">
        <v>373</v>
      </c>
      <c r="Z1" s="94" t="s">
        <v>279</v>
      </c>
      <c r="AA1" s="92" t="s">
        <v>6</v>
      </c>
      <c r="AB1" s="93" t="s">
        <v>7</v>
      </c>
      <c r="AC1" s="106" t="s">
        <v>8</v>
      </c>
      <c r="AD1" s="95" t="s">
        <v>320</v>
      </c>
      <c r="AE1" s="96" t="s">
        <v>319</v>
      </c>
      <c r="AF1" s="95" t="s">
        <v>321</v>
      </c>
      <c r="AG1" s="97" t="s">
        <v>285</v>
      </c>
      <c r="AH1" s="98" t="s">
        <v>288</v>
      </c>
      <c r="AI1" s="92" t="s">
        <v>322</v>
      </c>
      <c r="AJ1" s="93" t="s">
        <v>323</v>
      </c>
      <c r="AK1" s="94" t="s">
        <v>326</v>
      </c>
      <c r="AL1" s="94" t="s">
        <v>325</v>
      </c>
      <c r="AM1" s="99" t="s">
        <v>324</v>
      </c>
      <c r="AN1" s="98" t="s">
        <v>294</v>
      </c>
      <c r="AO1" s="92" t="s">
        <v>9</v>
      </c>
      <c r="AP1" s="93" t="s">
        <v>10</v>
      </c>
      <c r="AQ1" s="99" t="s">
        <v>11</v>
      </c>
      <c r="AR1" s="98" t="s">
        <v>327</v>
      </c>
      <c r="AS1" s="93" t="s">
        <v>328</v>
      </c>
      <c r="AT1" s="92" t="s">
        <v>329</v>
      </c>
      <c r="AU1" s="100" t="s">
        <v>12</v>
      </c>
    </row>
    <row r="2" spans="1:47">
      <c r="B2" t="s">
        <v>357</v>
      </c>
      <c r="C2" s="110" t="s">
        <v>302</v>
      </c>
      <c r="D2" s="110" t="s">
        <v>303</v>
      </c>
      <c r="E2" s="142" t="s">
        <v>20</v>
      </c>
      <c r="F2" s="76" t="s">
        <v>358</v>
      </c>
      <c r="G2" s="160">
        <f t="shared" ref="G2:G9" si="0">SUM(O2,P2,R2)</f>
        <v>80</v>
      </c>
      <c r="H2" s="111" t="e">
        <f>IF(racers4[[#This Row],[Rank]]="1M",0,IF(racers4[[#This Row],[Rank]]="2M",0,IF(racers4[[#This Row],[Rank]]="3F",0,IF(racers4[[#This Row],[Rank]]="2F",0,IF(racers4[[#This Row],[Rank]]="3F",0,
  IF(racers4[[#This Row],[Rank]]="3M",
      MIN(60,SUM(MIN(20,SUM(#REF!,MIN(10,#REF!),#REF!)),#REF!,MIN(10,#REF!),#REF!)),
  IF(racers4[[#This Row],[Rank]]="4M",
 MIN(50,SUM(#REF!,#REF!,MIN(20,SUM(#REF!,MIN(10,#REF!),#REF!)),#REF!,MIN(10,#REF!),#REF!)),
  IF(racers4[[#This Row],[Rank]]="4F",
 MIN(60,SUM(#REF!,#REF!,MIN(20,SUM(#REF!,MIN(10,#REF!),#REF!)),#REF!,MIN(10,#REF!),#REF!)),
 MIN(30,SUM(#REF!,#REF!,MIN(15,SUM(#REF!,MIN(10,#REF!),#REF!)),#REF!,MIN(10,#REF!),#REF!))
))) ) ))))</f>
        <v>#REF!</v>
      </c>
      <c r="I2" s="5">
        <v>0</v>
      </c>
      <c r="J2" s="5">
        <v>0</v>
      </c>
      <c r="K2" s="138">
        <v>20</v>
      </c>
      <c r="L2" s="139">
        <v>0</v>
      </c>
      <c r="M2" s="129">
        <v>0</v>
      </c>
      <c r="N2" s="130">
        <v>0</v>
      </c>
      <c r="O2" s="131">
        <f>SUM(Q2,S2,X2,AC2,AI2,AJ2,AL2,AP2)</f>
        <v>40</v>
      </c>
      <c r="P2" s="112">
        <f t="shared" ref="P2:P9" si="1">SUM(T2,Y2,AB2,AD2,AG2,AM2,AR2,AS2)</f>
        <v>15</v>
      </c>
      <c r="Q2" s="113">
        <f>SUM(U2,W2, Z2, AE2, AH2, AN2, AQ2)</f>
        <v>20</v>
      </c>
      <c r="R2" s="114">
        <f>SUM(V2,AA2,AK2,AO2,)</f>
        <v>25</v>
      </c>
      <c r="S2" s="115">
        <v>20</v>
      </c>
      <c r="T2" s="116">
        <v>15</v>
      </c>
      <c r="U2" s="117">
        <v>20</v>
      </c>
      <c r="V2" s="118">
        <v>25</v>
      </c>
    </row>
    <row r="3" spans="1:47">
      <c r="C3" s="110" t="s">
        <v>339</v>
      </c>
      <c r="D3" s="110" t="s">
        <v>74</v>
      </c>
      <c r="E3" s="110" t="s">
        <v>338</v>
      </c>
      <c r="F3" s="76" t="s">
        <v>358</v>
      </c>
      <c r="G3" s="160">
        <f t="shared" si="0"/>
        <v>77</v>
      </c>
      <c r="H3" s="111" t="e">
        <f>IF(#REF!="1M",0,IF(#REF!="2M",0,IF(#REF!="3F",0,IF(#REF!="2F",0,IF(#REF!="3F",0,
  IF(#REF!="3M",
      MIN(60,SUM(MIN(20,SUM(racers6[[#This Row],[2017 ITT Points]],MIN(10,racers6[[#This Row],[2018 Out of Province ITT Upgrade Points]]),racers6[[#This Row],[2018 ITT Points]])),racers6[[#This Row],[2017 Mass Start Upgrade Points]],MIN(10,racers6[[#This Row],[2018 Out of Province Mass Start Upgrade Points]]),racers6[[#This Row],[2018 Mass Start Points]])),
  IF(#REF!="4M",
 MIN(50,SUM(racers6[[#This Row],[2017 Learn to Race Points]],racers6[[#This Row],[2018 Learn to Race Points]],MIN(20,SUM(racers6[[#This Row],[2017 ITT Points]],MIN(10,racers6[[#This Row],[2018 Out of Province ITT Upgrade Points]]),racers6[[#This Row],[2018 ITT Points]])),racers6[[#This Row],[2017 Mass Start Upgrade Points]],MIN(10,racers6[[#This Row],[2018 Out of Province Mass Start Upgrade Points]]),racers6[[#This Row],[2018 Mass Start Points]])),
  IF(#REF!="4F",
 MIN(50,SUM(racers6[[#This Row],[2017 Learn to Race Points]],racers6[[#This Row],[2018 Learn to Race Points]],MIN(20,SUM(MIN(10,racers6[[#This Row],[2018 Out of Province ITT Upgrade Points]]),racers6[[#This Row],[2018 ITT Points]])),MIN(10,racers6[[#This Row],[2018 Out of Province Mass Start Upgrade Points]]),racers6[[#This Row],[2018 Mass Start Points]])),
 MIN(30,SUM(racers6[[#This Row],[2017 Learn to Race Points]],racers6[[#This Row],[2018 Learn to Race Points]],MIN(15,SUM(racers6[[#This Row],[2017 ITT Points]],MIN(10,racers6[[#This Row],[2018 Out of Province ITT Upgrade Points]]),racers6[[#This Row],[2018 ITT Points]])),racers6[[#This Row],[2017 Mass Start Upgrade Points]],MIN(10,racers6[[#This Row],[2018 Out of Province Mass Start Upgrade Points]]),racers6[[#This Row],[2018 Mass Start Points]]))
))) ) ))))</f>
        <v>#REF!</v>
      </c>
      <c r="I3" s="5">
        <v>0</v>
      </c>
      <c r="J3" s="5">
        <v>0</v>
      </c>
      <c r="K3" s="138">
        <v>0</v>
      </c>
      <c r="L3" s="139">
        <v>0</v>
      </c>
      <c r="M3" s="129">
        <v>0</v>
      </c>
      <c r="N3" s="130">
        <v>0</v>
      </c>
      <c r="O3" s="131">
        <f>SUM(Q3,S3,X3,AC3,AF3,AI3, AJ3,AL3,AP3)</f>
        <v>32</v>
      </c>
      <c r="P3" s="112">
        <f t="shared" si="1"/>
        <v>20</v>
      </c>
      <c r="Q3" s="113">
        <f>SUM(U3,W3,Z3, AE3, AH3, AN3, AQ3)</f>
        <v>12</v>
      </c>
      <c r="R3" s="114">
        <f t="shared" ref="R3:R9" si="2">SUM(V3,AA3,AK3,AO3)</f>
        <v>25</v>
      </c>
      <c r="S3" s="115">
        <v>20</v>
      </c>
      <c r="T3" s="116">
        <v>20</v>
      </c>
      <c r="U3" s="117">
        <v>12</v>
      </c>
      <c r="V3" s="118">
        <v>25</v>
      </c>
    </row>
    <row r="4" spans="1:47">
      <c r="C4" s="119" t="s">
        <v>221</v>
      </c>
      <c r="D4" s="119" t="s">
        <v>243</v>
      </c>
      <c r="E4" s="119" t="s">
        <v>22</v>
      </c>
      <c r="F4" s="76" t="s">
        <v>358</v>
      </c>
      <c r="G4" s="161">
        <f t="shared" si="0"/>
        <v>58</v>
      </c>
      <c r="H4" s="4" t="e">
        <f>IF(#REF!="1M",0,IF(#REF!="2M",0,IF(#REF!="3F",0,IF(#REF!="2F",0,IF(#REF!="3F",0,
  IF(#REF!="3M",
      MIN(60,SUM(MIN(20,SUM(racers6[[#This Row],[2017 ITT Points]],MIN(10,racers6[[#This Row],[2018 Out of Province ITT Upgrade Points]]),racers6[[#This Row],[2018 ITT Points]])),racers6[[#This Row],[2017 Mass Start Upgrade Points]],MIN(10,racers6[[#This Row],[2018 Out of Province Mass Start Upgrade Points]]),racers6[[#This Row],[2018 Mass Start Points]])),
  IF(#REF!="4M",
 MIN(50,SUM(racers6[[#This Row],[2017 Learn to Race Points]],racers6[[#This Row],[2018 Learn to Race Points]],MIN(20,SUM(racers6[[#This Row],[2017 ITT Points]],MIN(10,racers6[[#This Row],[2018 Out of Province ITT Upgrade Points]]),racers6[[#This Row],[2018 ITT Points]])),racers6[[#This Row],[2017 Mass Start Upgrade Points]],MIN(10,racers6[[#This Row],[2018 Out of Province Mass Start Upgrade Points]]),racers6[[#This Row],[2018 Mass Start Points]])),
  IF(#REF!="4F",
 MIN(50,SUM(racers6[[#This Row],[2017 Learn to Race Points]],racers6[[#This Row],[2018 Learn to Race Points]],MIN(20,SUM(MIN(10,racers6[[#This Row],[2018 Out of Province ITT Upgrade Points]]),racers6[[#This Row],[2018 ITT Points]])),MIN(10,racers6[[#This Row],[2018 Out of Province Mass Start Upgrade Points]]),racers6[[#This Row],[2018 Mass Start Points]])),
 MIN(30,SUM(racers6[[#This Row],[2017 Learn to Race Points]],racers6[[#This Row],[2018 Learn to Race Points]],MIN(15,SUM(racers6[[#This Row],[2017 ITT Points]],MIN(10,racers6[[#This Row],[2018 Out of Province ITT Upgrade Points]]),racers6[[#This Row],[2018 ITT Points]])),racers6[[#This Row],[2017 Mass Start Upgrade Points]],MIN(10,racers6[[#This Row],[2018 Out of Province Mass Start Upgrade Points]]),racers6[[#This Row],[2018 Mass Start Points]]))
))) ) ))))</f>
        <v>#REF!</v>
      </c>
      <c r="I4" s="5">
        <v>0</v>
      </c>
      <c r="J4" s="5">
        <v>0</v>
      </c>
      <c r="K4" s="140">
        <v>0</v>
      </c>
      <c r="L4" s="141">
        <v>0</v>
      </c>
      <c r="M4" s="6">
        <v>0</v>
      </c>
      <c r="N4" s="19">
        <v>0</v>
      </c>
      <c r="O4" s="135">
        <f>SUM(Q4,S4,X4,AC4,AF4,AI4, AJ4,AL4,AP4)</f>
        <v>26</v>
      </c>
      <c r="P4" s="120">
        <f t="shared" si="1"/>
        <v>12</v>
      </c>
      <c r="Q4" s="121">
        <f>SUM(U4,W4,Z4, AE4, AH4, AN4, AQ4)</f>
        <v>20</v>
      </c>
      <c r="R4" s="122">
        <f t="shared" si="2"/>
        <v>20</v>
      </c>
      <c r="S4" s="123">
        <v>6</v>
      </c>
      <c r="T4" s="124">
        <v>12</v>
      </c>
      <c r="U4" s="125">
        <v>20</v>
      </c>
      <c r="V4" s="126">
        <v>20</v>
      </c>
    </row>
    <row r="5" spans="1:47">
      <c r="C5" s="119" t="s">
        <v>359</v>
      </c>
      <c r="D5" s="119" t="s">
        <v>246</v>
      </c>
      <c r="E5" s="119" t="s">
        <v>55</v>
      </c>
      <c r="F5" s="76" t="s">
        <v>358</v>
      </c>
      <c r="G5" s="161">
        <f t="shared" si="0"/>
        <v>31</v>
      </c>
      <c r="H5" s="4" t="e">
        <f>IF(#REF!="1M",0,IF(#REF!="2M",0,IF(#REF!="3F",0,IF(#REF!="2F",0,IF(#REF!="3F",0,
  IF(#REF!="3M",
      MIN(60,SUM(MIN(20,SUM(racers6[[#This Row],[2017 ITT Points]],MIN(10,racers6[[#This Row],[2018 Out of Province ITT Upgrade Points]]),racers6[[#This Row],[2018 ITT Points]])),racers6[[#This Row],[2017 Mass Start Upgrade Points]],MIN(10,racers6[[#This Row],[2018 Out of Province Mass Start Upgrade Points]]),racers6[[#This Row],[2018 Mass Start Points]])),
  IF(#REF!="4M",
 MIN(50,SUM(racers6[[#This Row],[2017 Learn to Race Points]],racers6[[#This Row],[2018 Learn to Race Points]],MIN(20,SUM(racers6[[#This Row],[2017 ITT Points]],MIN(10,racers6[[#This Row],[2018 Out of Province ITT Upgrade Points]]),racers6[[#This Row],[2018 ITT Points]])),racers6[[#This Row],[2017 Mass Start Upgrade Points]],MIN(10,racers6[[#This Row],[2018 Out of Province Mass Start Upgrade Points]]),racers6[[#This Row],[2018 Mass Start Points]])),
  IF(#REF!="4F",
 MIN(50,SUM(racers6[[#This Row],[2017 Learn to Race Points]],racers6[[#This Row],[2018 Learn to Race Points]],MIN(20,SUM(MIN(10,racers6[[#This Row],[2018 Out of Province ITT Upgrade Points]]),racers6[[#This Row],[2018 ITT Points]])),MIN(10,racers6[[#This Row],[2018 Out of Province Mass Start Upgrade Points]]),racers6[[#This Row],[2018 Mass Start Points]])),
 MIN(30,SUM(racers6[[#This Row],[2017 Learn to Race Points]],racers6[[#This Row],[2018 Learn to Race Points]],MIN(15,SUM(racers6[[#This Row],[2017 ITT Points]],MIN(10,racers6[[#This Row],[2018 Out of Province ITT Upgrade Points]]),racers6[[#This Row],[2018 ITT Points]])),racers6[[#This Row],[2017 Mass Start Upgrade Points]],MIN(10,racers6[[#This Row],[2018 Out of Province Mass Start Upgrade Points]]),racers6[[#This Row],[2018 Mass Start Points]]))
))) ) ))))</f>
        <v>#REF!</v>
      </c>
      <c r="I5" s="5">
        <v>0</v>
      </c>
      <c r="J5" s="5">
        <v>0</v>
      </c>
      <c r="K5" s="140">
        <v>20</v>
      </c>
      <c r="L5" s="141">
        <v>0</v>
      </c>
      <c r="M5" s="6">
        <v>0</v>
      </c>
      <c r="N5" s="19">
        <v>0</v>
      </c>
      <c r="O5" s="135">
        <f>SUM(Q5,S5,X5,AC5,AF5,AI5, AJ5,AL5,AP5)</f>
        <v>21</v>
      </c>
      <c r="P5" s="120">
        <f t="shared" si="1"/>
        <v>0</v>
      </c>
      <c r="Q5" s="121">
        <f>SUM(U5,W5,Z5, AE5, AH5, AN5, AQ5)</f>
        <v>6</v>
      </c>
      <c r="R5" s="122">
        <f t="shared" si="2"/>
        <v>10</v>
      </c>
      <c r="S5" s="123">
        <v>15</v>
      </c>
      <c r="T5" s="124"/>
      <c r="U5" s="125">
        <v>6</v>
      </c>
      <c r="V5" s="126">
        <v>10</v>
      </c>
    </row>
    <row r="6" spans="1:47">
      <c r="C6" s="110" t="s">
        <v>272</v>
      </c>
      <c r="D6" s="110" t="s">
        <v>273</v>
      </c>
      <c r="E6" s="110" t="s">
        <v>338</v>
      </c>
      <c r="F6" s="76" t="s">
        <v>360</v>
      </c>
      <c r="G6" s="160">
        <f t="shared" si="0"/>
        <v>70</v>
      </c>
      <c r="H6" s="111">
        <v>50</v>
      </c>
      <c r="I6" s="5">
        <v>0</v>
      </c>
      <c r="J6" s="137">
        <v>0</v>
      </c>
      <c r="K6" s="127">
        <v>20</v>
      </c>
      <c r="L6" s="128">
        <v>0</v>
      </c>
      <c r="M6" s="129">
        <v>0</v>
      </c>
      <c r="N6" s="130">
        <v>0</v>
      </c>
      <c r="O6" s="131">
        <f>SUM(Q6,S6,X6,AC6,AF6,AI6,AJ6,AL6,AP6)</f>
        <v>30</v>
      </c>
      <c r="P6" s="112">
        <f t="shared" si="1"/>
        <v>15</v>
      </c>
      <c r="Q6" s="113">
        <f>SUM(U6,W6,Z6,AE6,AH6,AN6, AQ6)</f>
        <v>10</v>
      </c>
      <c r="R6" s="114">
        <f t="shared" si="2"/>
        <v>25</v>
      </c>
      <c r="S6" s="115">
        <v>20</v>
      </c>
      <c r="T6" s="116">
        <v>15</v>
      </c>
      <c r="U6" s="117">
        <v>10</v>
      </c>
      <c r="V6" s="132">
        <v>25</v>
      </c>
    </row>
    <row r="7" spans="1:47">
      <c r="C7" s="119" t="s">
        <v>203</v>
      </c>
      <c r="D7" s="119" t="s">
        <v>30</v>
      </c>
      <c r="E7" s="119" t="s">
        <v>51</v>
      </c>
      <c r="F7" s="76" t="s">
        <v>360</v>
      </c>
      <c r="G7" s="161">
        <f t="shared" si="0"/>
        <v>32</v>
      </c>
      <c r="H7" s="4">
        <v>50</v>
      </c>
      <c r="I7" s="5">
        <v>0</v>
      </c>
      <c r="J7" s="137">
        <v>0</v>
      </c>
      <c r="K7" s="133">
        <v>24</v>
      </c>
      <c r="L7" s="134">
        <v>0</v>
      </c>
      <c r="M7" s="6">
        <v>0</v>
      </c>
      <c r="N7" s="19">
        <v>0</v>
      </c>
      <c r="O7" s="135">
        <f>SUM(Q7,S7,X7,AC7,AF7,AI7,AJ7,AL7,AP7)</f>
        <v>32</v>
      </c>
      <c r="P7" s="120">
        <f t="shared" si="1"/>
        <v>0</v>
      </c>
      <c r="Q7" s="121">
        <f>SUM(U7,W7,Z7,AE7,AH7,AN7, AQ7)</f>
        <v>20</v>
      </c>
      <c r="R7" s="122">
        <f t="shared" si="2"/>
        <v>0</v>
      </c>
      <c r="S7" s="123">
        <v>12</v>
      </c>
      <c r="T7" s="124"/>
      <c r="U7" s="125">
        <v>20</v>
      </c>
      <c r="V7" s="136"/>
    </row>
    <row r="8" spans="1:47">
      <c r="C8" s="110" t="s">
        <v>270</v>
      </c>
      <c r="D8" s="110" t="s">
        <v>271</v>
      </c>
      <c r="E8" s="110" t="s">
        <v>338</v>
      </c>
      <c r="F8" s="76" t="s">
        <v>361</v>
      </c>
      <c r="G8" s="160">
        <f t="shared" si="0"/>
        <v>80</v>
      </c>
      <c r="H8" s="111">
        <v>60</v>
      </c>
      <c r="I8" s="5">
        <v>0</v>
      </c>
      <c r="J8" s="5">
        <v>0</v>
      </c>
      <c r="K8" s="127">
        <v>25</v>
      </c>
      <c r="L8" s="128">
        <v>40</v>
      </c>
      <c r="M8" s="129">
        <v>0</v>
      </c>
      <c r="N8" s="130">
        <v>0</v>
      </c>
      <c r="O8" s="131">
        <f>SUM(Q8,S8,X8,AC8,AF8,AI8,AJ8,AL8,AP8)</f>
        <v>35</v>
      </c>
      <c r="P8" s="112">
        <f t="shared" si="1"/>
        <v>20</v>
      </c>
      <c r="Q8" s="113">
        <f>SUM(U8,W8,Z8,AE8,AH8,AN8,AQ8)</f>
        <v>15</v>
      </c>
      <c r="R8" s="114">
        <f t="shared" si="2"/>
        <v>25</v>
      </c>
      <c r="S8" s="115">
        <v>20</v>
      </c>
      <c r="T8" s="116">
        <v>20</v>
      </c>
      <c r="U8" s="117">
        <v>15</v>
      </c>
      <c r="V8" s="132">
        <v>25</v>
      </c>
    </row>
    <row r="9" spans="1:47">
      <c r="B9" s="145"/>
      <c r="C9" s="143" t="s">
        <v>126</v>
      </c>
      <c r="D9" s="143" t="s">
        <v>87</v>
      </c>
      <c r="E9" s="143" t="s">
        <v>51</v>
      </c>
      <c r="F9" s="146" t="s">
        <v>361</v>
      </c>
      <c r="G9" s="161">
        <f t="shared" si="0"/>
        <v>60</v>
      </c>
      <c r="H9" s="4">
        <v>60</v>
      </c>
      <c r="I9" s="5">
        <v>0</v>
      </c>
      <c r="J9" s="5">
        <v>0</v>
      </c>
      <c r="K9" s="31">
        <v>34</v>
      </c>
      <c r="L9" s="147">
        <v>25</v>
      </c>
      <c r="M9" s="6">
        <v>0</v>
      </c>
      <c r="N9" s="19">
        <v>0</v>
      </c>
      <c r="O9" s="135">
        <f>SUM(Q9,S9,X9,AC9,AF9,AI9,AJ9,AL9,AP9)</f>
        <v>25</v>
      </c>
      <c r="P9" s="120">
        <f t="shared" si="1"/>
        <v>15</v>
      </c>
      <c r="Q9" s="121">
        <f>SUM(U9,W9,Z9,AE9,AH9,AN9,AQ9)</f>
        <v>10</v>
      </c>
      <c r="R9" s="122">
        <f t="shared" si="2"/>
        <v>20</v>
      </c>
      <c r="S9" s="123">
        <v>15</v>
      </c>
      <c r="T9" s="124">
        <v>15</v>
      </c>
      <c r="U9" s="125">
        <v>10</v>
      </c>
      <c r="V9" s="136">
        <v>20</v>
      </c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</row>
    <row r="10" spans="1:47">
      <c r="A10" s="158"/>
      <c r="B10" t="s">
        <v>372</v>
      </c>
      <c r="C10" s="110" t="s">
        <v>345</v>
      </c>
      <c r="D10" s="110" t="s">
        <v>346</v>
      </c>
      <c r="E10" s="142" t="s">
        <v>338</v>
      </c>
      <c r="F10" s="76" t="s">
        <v>358</v>
      </c>
      <c r="G10" s="160">
        <f t="shared" ref="G10:G23" si="3">SUM(O10,P10,R10)</f>
        <v>63</v>
      </c>
      <c r="H10" s="111">
        <v>30</v>
      </c>
      <c r="I10" s="5">
        <v>10</v>
      </c>
      <c r="J10" s="5">
        <v>0</v>
      </c>
      <c r="K10" s="138">
        <v>0</v>
      </c>
      <c r="L10" s="139">
        <v>0</v>
      </c>
      <c r="M10" s="129">
        <v>0</v>
      </c>
      <c r="N10" s="130">
        <v>0</v>
      </c>
      <c r="O10" s="131">
        <f>SUM(Q10,S10,Z10,AE10,AK10,AL10,AN10,AR10)</f>
        <v>28</v>
      </c>
      <c r="P10" s="112">
        <f t="shared" ref="P10:P23" si="4">SUM(T10,AA10,AD10,AF10,AI10,AO10,AT10,AU10)</f>
        <v>10</v>
      </c>
      <c r="Q10" s="113">
        <f>SUM(U10,W10,X10,AB10,AG10,AJ10,AP10,AS10)</f>
        <v>16</v>
      </c>
      <c r="R10" s="114">
        <f>SUM(V10,Y10,AC10,AM10,AQ10,)</f>
        <v>25</v>
      </c>
      <c r="S10" s="115">
        <v>12</v>
      </c>
      <c r="T10" s="116">
        <v>10</v>
      </c>
      <c r="U10" s="117">
        <v>4</v>
      </c>
      <c r="V10" s="118">
        <v>15</v>
      </c>
      <c r="W10" s="117">
        <v>8</v>
      </c>
      <c r="X10" s="117">
        <v>4</v>
      </c>
      <c r="Y10" s="118">
        <v>10</v>
      </c>
    </row>
    <row r="11" spans="1:47">
      <c r="C11" s="119" t="s">
        <v>362</v>
      </c>
      <c r="D11" s="119" t="s">
        <v>363</v>
      </c>
      <c r="E11" s="154" t="s">
        <v>34</v>
      </c>
      <c r="F11" s="76" t="s">
        <v>358</v>
      </c>
      <c r="G11" s="161">
        <f t="shared" si="3"/>
        <v>57</v>
      </c>
      <c r="H11" s="4">
        <v>30</v>
      </c>
      <c r="I11" s="5">
        <v>10</v>
      </c>
      <c r="J11" s="5">
        <v>0</v>
      </c>
      <c r="K11" s="140">
        <v>0</v>
      </c>
      <c r="L11" s="141">
        <v>0</v>
      </c>
      <c r="M11" s="6">
        <v>0</v>
      </c>
      <c r="N11" s="19">
        <v>0</v>
      </c>
      <c r="O11" s="135">
        <f>SUM(Q11,S11,Z11,AE11,AK11,AL11,AN11,AR11)</f>
        <v>32</v>
      </c>
      <c r="P11" s="120">
        <f t="shared" si="4"/>
        <v>0</v>
      </c>
      <c r="Q11" s="121">
        <f>SUM(U11,W11,X11,AB11,AG11,AJ11,AP11,AS11)</f>
        <v>32</v>
      </c>
      <c r="R11" s="122">
        <f>SUM(V11,Y11,AC11,AM11,AQ11,)</f>
        <v>25</v>
      </c>
      <c r="S11" s="123"/>
      <c r="T11" s="124"/>
      <c r="U11" s="125"/>
      <c r="V11" s="126"/>
      <c r="W11" s="125">
        <v>20</v>
      </c>
      <c r="X11" s="125">
        <v>12</v>
      </c>
      <c r="Y11" s="126">
        <v>25</v>
      </c>
    </row>
    <row r="12" spans="1:47">
      <c r="C12" s="119" t="s">
        <v>347</v>
      </c>
      <c r="D12" s="119" t="s">
        <v>21</v>
      </c>
      <c r="E12" s="154" t="s">
        <v>338</v>
      </c>
      <c r="F12" s="76" t="s">
        <v>358</v>
      </c>
      <c r="G12" s="161">
        <f t="shared" si="3"/>
        <v>40</v>
      </c>
      <c r="H12" s="4">
        <v>30</v>
      </c>
      <c r="I12" s="5">
        <v>10</v>
      </c>
      <c r="J12" s="5">
        <v>0</v>
      </c>
      <c r="K12" s="140">
        <v>0</v>
      </c>
      <c r="L12" s="141">
        <v>0</v>
      </c>
      <c r="M12" s="6">
        <v>0</v>
      </c>
      <c r="N12" s="19">
        <v>0</v>
      </c>
      <c r="O12" s="135">
        <f>SUM(Q12,S12,Z12,AE12,AK12,AL12,AN12,AR12)</f>
        <v>20</v>
      </c>
      <c r="P12" s="120">
        <f t="shared" si="4"/>
        <v>8</v>
      </c>
      <c r="Q12" s="121">
        <f>SUM(U12,W12,X12,AB12,AG12,AJ12,AP12,AS12)</f>
        <v>10</v>
      </c>
      <c r="R12" s="122">
        <f>SUM(V12,Y12,AC12,AM12,AQ12,)</f>
        <v>12</v>
      </c>
      <c r="S12" s="123">
        <v>10</v>
      </c>
      <c r="T12" s="124">
        <v>8</v>
      </c>
      <c r="U12" s="125">
        <v>10</v>
      </c>
      <c r="V12" s="126">
        <v>12</v>
      </c>
      <c r="W12" s="125"/>
      <c r="X12" s="125"/>
      <c r="Y12" s="126"/>
    </row>
    <row r="13" spans="1:47">
      <c r="C13" s="110" t="s">
        <v>192</v>
      </c>
      <c r="D13" s="110" t="s">
        <v>193</v>
      </c>
      <c r="E13" s="110" t="s">
        <v>188</v>
      </c>
      <c r="F13" s="76" t="s">
        <v>358</v>
      </c>
      <c r="G13" s="160">
        <f t="shared" si="3"/>
        <v>91</v>
      </c>
      <c r="H13" s="111">
        <v>30</v>
      </c>
      <c r="I13" s="5">
        <v>0</v>
      </c>
      <c r="J13" s="5">
        <v>0</v>
      </c>
      <c r="K13" s="138">
        <v>0</v>
      </c>
      <c r="L13" s="139">
        <v>0</v>
      </c>
      <c r="M13" s="129">
        <v>0</v>
      </c>
      <c r="N13" s="130">
        <v>0</v>
      </c>
      <c r="O13" s="131">
        <f t="shared" ref="O13:O18" si="5">SUM(Q13,S13,Z13,AE13,AH13,AK13, AL13,AN13,AR13)</f>
        <v>52</v>
      </c>
      <c r="P13" s="112">
        <f t="shared" si="4"/>
        <v>2</v>
      </c>
      <c r="Q13" s="113">
        <f t="shared" ref="Q13:Q18" si="6">SUM(U13,W13,X13,AB13, AG13, AJ13, AP13, AS13)</f>
        <v>50</v>
      </c>
      <c r="R13" s="114">
        <f t="shared" ref="R13:R23" si="7">SUM(V13,Y13,AC13,AM13,AQ13)</f>
        <v>37</v>
      </c>
      <c r="S13" s="115">
        <v>2</v>
      </c>
      <c r="T13" s="116">
        <v>2</v>
      </c>
      <c r="U13" s="117">
        <v>15</v>
      </c>
      <c r="V13" s="118">
        <v>12</v>
      </c>
      <c r="W13" s="117">
        <v>20</v>
      </c>
      <c r="X13" s="117">
        <v>15</v>
      </c>
      <c r="Y13" s="118">
        <v>25</v>
      </c>
    </row>
    <row r="14" spans="1:47">
      <c r="C14" s="119" t="s">
        <v>341</v>
      </c>
      <c r="D14" s="119" t="s">
        <v>36</v>
      </c>
      <c r="E14" s="119" t="s">
        <v>45</v>
      </c>
      <c r="F14" s="76" t="s">
        <v>358</v>
      </c>
      <c r="G14" s="161">
        <f t="shared" si="3"/>
        <v>48</v>
      </c>
      <c r="H14" s="4">
        <v>30</v>
      </c>
      <c r="I14" s="5">
        <v>0</v>
      </c>
      <c r="J14" s="5">
        <v>0</v>
      </c>
      <c r="K14" s="140">
        <v>0</v>
      </c>
      <c r="L14" s="141">
        <v>0</v>
      </c>
      <c r="M14" s="6">
        <v>0</v>
      </c>
      <c r="N14" s="19">
        <v>0</v>
      </c>
      <c r="O14" s="135">
        <f t="shared" si="5"/>
        <v>18</v>
      </c>
      <c r="P14" s="120">
        <f t="shared" si="4"/>
        <v>15</v>
      </c>
      <c r="Q14" s="121">
        <f t="shared" si="6"/>
        <v>8</v>
      </c>
      <c r="R14" s="122">
        <f t="shared" si="7"/>
        <v>15</v>
      </c>
      <c r="S14" s="123">
        <v>10</v>
      </c>
      <c r="T14" s="124">
        <v>15</v>
      </c>
      <c r="U14" s="125"/>
      <c r="V14" s="126">
        <v>15</v>
      </c>
      <c r="W14" s="125">
        <v>8</v>
      </c>
      <c r="X14" s="125"/>
      <c r="Y14" s="126"/>
    </row>
    <row r="15" spans="1:47">
      <c r="C15" s="110" t="s">
        <v>331</v>
      </c>
      <c r="D15" s="110" t="s">
        <v>332</v>
      </c>
      <c r="E15" s="110" t="s">
        <v>183</v>
      </c>
      <c r="F15" s="76" t="s">
        <v>358</v>
      </c>
      <c r="G15" s="160">
        <f t="shared" si="3"/>
        <v>48</v>
      </c>
      <c r="H15" s="111">
        <v>30</v>
      </c>
      <c r="I15" s="5">
        <v>10</v>
      </c>
      <c r="J15" s="5">
        <v>0</v>
      </c>
      <c r="K15" s="155">
        <v>0</v>
      </c>
      <c r="L15" s="156">
        <v>0</v>
      </c>
      <c r="M15" s="129">
        <v>0</v>
      </c>
      <c r="N15" s="130">
        <v>0</v>
      </c>
      <c r="O15" s="131">
        <f t="shared" si="5"/>
        <v>32</v>
      </c>
      <c r="P15" s="112">
        <f t="shared" si="4"/>
        <v>0</v>
      </c>
      <c r="Q15" s="113">
        <f t="shared" si="6"/>
        <v>32</v>
      </c>
      <c r="R15" s="114">
        <f t="shared" si="7"/>
        <v>16</v>
      </c>
      <c r="S15" s="115"/>
      <c r="T15" s="116"/>
      <c r="U15" s="117">
        <v>10</v>
      </c>
      <c r="V15" s="118">
        <v>1</v>
      </c>
      <c r="W15" s="117">
        <v>10</v>
      </c>
      <c r="X15" s="117">
        <v>12</v>
      </c>
      <c r="Y15" s="118">
        <v>15</v>
      </c>
    </row>
    <row r="16" spans="1:47">
      <c r="C16" s="119" t="s">
        <v>297</v>
      </c>
      <c r="D16" s="119" t="s">
        <v>298</v>
      </c>
      <c r="E16" s="119" t="s">
        <v>34</v>
      </c>
      <c r="F16" s="76" t="s">
        <v>358</v>
      </c>
      <c r="G16" s="161">
        <f t="shared" si="3"/>
        <v>46</v>
      </c>
      <c r="H16" s="4">
        <v>30</v>
      </c>
      <c r="I16" s="5">
        <v>0</v>
      </c>
      <c r="J16" s="5">
        <v>0</v>
      </c>
      <c r="K16" s="140">
        <v>12</v>
      </c>
      <c r="L16" s="141">
        <v>0</v>
      </c>
      <c r="M16" s="6">
        <v>0</v>
      </c>
      <c r="N16" s="19">
        <v>0</v>
      </c>
      <c r="O16" s="135">
        <f t="shared" si="5"/>
        <v>22</v>
      </c>
      <c r="P16" s="120">
        <f t="shared" si="4"/>
        <v>8</v>
      </c>
      <c r="Q16" s="121">
        <f t="shared" si="6"/>
        <v>22</v>
      </c>
      <c r="R16" s="122">
        <f t="shared" si="7"/>
        <v>16</v>
      </c>
      <c r="S16" s="123"/>
      <c r="T16" s="124">
        <v>8</v>
      </c>
      <c r="U16" s="125"/>
      <c r="V16" s="126">
        <v>4</v>
      </c>
      <c r="W16" s="125">
        <v>12</v>
      </c>
      <c r="X16" s="125">
        <v>10</v>
      </c>
      <c r="Y16" s="126">
        <v>12</v>
      </c>
    </row>
    <row r="17" spans="1:47">
      <c r="C17" s="119" t="s">
        <v>284</v>
      </c>
      <c r="D17" s="119" t="s">
        <v>224</v>
      </c>
      <c r="E17" s="119" t="s">
        <v>55</v>
      </c>
      <c r="F17" s="76" t="s">
        <v>358</v>
      </c>
      <c r="G17" s="161">
        <f t="shared" si="3"/>
        <v>40</v>
      </c>
      <c r="H17" s="4">
        <v>30</v>
      </c>
      <c r="I17" s="5">
        <v>0</v>
      </c>
      <c r="J17" s="5">
        <v>0</v>
      </c>
      <c r="K17" s="140">
        <v>10</v>
      </c>
      <c r="L17" s="141">
        <v>0</v>
      </c>
      <c r="M17" s="6">
        <v>0</v>
      </c>
      <c r="N17" s="19">
        <v>0</v>
      </c>
      <c r="O17" s="135">
        <f t="shared" si="5"/>
        <v>20</v>
      </c>
      <c r="P17" s="120">
        <f t="shared" si="4"/>
        <v>0</v>
      </c>
      <c r="Q17" s="121">
        <f t="shared" si="6"/>
        <v>20</v>
      </c>
      <c r="R17" s="122">
        <f t="shared" si="7"/>
        <v>20</v>
      </c>
      <c r="S17" s="123"/>
      <c r="T17" s="124"/>
      <c r="U17" s="125"/>
      <c r="V17" s="126"/>
      <c r="W17" s="125"/>
      <c r="X17" s="125">
        <v>20</v>
      </c>
      <c r="Y17" s="126">
        <v>20</v>
      </c>
    </row>
    <row r="18" spans="1:47">
      <c r="C18" s="151" t="s">
        <v>157</v>
      </c>
      <c r="D18" s="151" t="s">
        <v>28</v>
      </c>
      <c r="E18" s="151" t="s">
        <v>181</v>
      </c>
      <c r="F18" s="76" t="s">
        <v>358</v>
      </c>
      <c r="G18" s="162">
        <f t="shared" si="3"/>
        <v>2</v>
      </c>
      <c r="H18" s="111">
        <v>30</v>
      </c>
      <c r="I18" s="5">
        <v>0</v>
      </c>
      <c r="J18" s="5">
        <v>10</v>
      </c>
      <c r="K18" s="138">
        <v>4</v>
      </c>
      <c r="L18" s="139">
        <v>16</v>
      </c>
      <c r="M18" s="129">
        <v>0</v>
      </c>
      <c r="N18" s="130">
        <v>0</v>
      </c>
      <c r="O18" s="131">
        <f t="shared" si="5"/>
        <v>2</v>
      </c>
      <c r="P18" s="112">
        <f t="shared" si="4"/>
        <v>0</v>
      </c>
      <c r="Q18" s="113">
        <f t="shared" si="6"/>
        <v>2</v>
      </c>
      <c r="R18" s="114">
        <f t="shared" si="7"/>
        <v>0</v>
      </c>
      <c r="S18" s="115"/>
      <c r="T18" s="116"/>
      <c r="U18" s="117"/>
      <c r="V18" s="118"/>
      <c r="W18" s="117"/>
      <c r="X18" s="117">
        <v>2</v>
      </c>
      <c r="Y18" s="118"/>
    </row>
    <row r="19" spans="1:47">
      <c r="C19" s="152" t="s">
        <v>244</v>
      </c>
      <c r="D19" s="152" t="s">
        <v>245</v>
      </c>
      <c r="E19" s="119" t="s">
        <v>55</v>
      </c>
      <c r="F19" s="76" t="s">
        <v>360</v>
      </c>
      <c r="G19" s="161">
        <f t="shared" si="3"/>
        <v>65</v>
      </c>
      <c r="H19" s="4">
        <v>50</v>
      </c>
      <c r="I19" s="5">
        <v>0</v>
      </c>
      <c r="J19" s="137">
        <v>0</v>
      </c>
      <c r="K19" s="133">
        <v>25</v>
      </c>
      <c r="L19" s="134">
        <v>0</v>
      </c>
      <c r="M19" s="6">
        <v>0</v>
      </c>
      <c r="N19" s="19">
        <v>0</v>
      </c>
      <c r="O19" s="135">
        <f>SUM(Q19,S19,Z19,AE19,AH19,AK19,AL19,AN19,AR19)</f>
        <v>40</v>
      </c>
      <c r="P19" s="120">
        <f t="shared" si="4"/>
        <v>0</v>
      </c>
      <c r="Q19" s="121">
        <f>SUM(U19,W19,X19,AB19,AG19,AJ19,AP19, AS19)</f>
        <v>40</v>
      </c>
      <c r="R19" s="122">
        <f t="shared" si="7"/>
        <v>25</v>
      </c>
      <c r="S19" s="123"/>
      <c r="T19" s="124"/>
      <c r="U19" s="125"/>
      <c r="V19" s="136"/>
      <c r="W19" s="150">
        <v>20</v>
      </c>
      <c r="X19" s="150">
        <v>20</v>
      </c>
      <c r="Y19" s="126">
        <v>25</v>
      </c>
    </row>
    <row r="20" spans="1:47">
      <c r="C20" s="151" t="s">
        <v>218</v>
      </c>
      <c r="D20" s="151" t="s">
        <v>75</v>
      </c>
      <c r="E20" s="151" t="s">
        <v>45</v>
      </c>
      <c r="F20" s="76" t="s">
        <v>360</v>
      </c>
      <c r="G20" s="160">
        <f t="shared" si="3"/>
        <v>61</v>
      </c>
      <c r="H20" s="111">
        <v>50</v>
      </c>
      <c r="I20" s="5">
        <v>0</v>
      </c>
      <c r="J20" s="137">
        <v>0</v>
      </c>
      <c r="K20" s="127">
        <v>22</v>
      </c>
      <c r="L20" s="128">
        <v>0</v>
      </c>
      <c r="M20" s="129">
        <v>0</v>
      </c>
      <c r="N20" s="130">
        <v>0</v>
      </c>
      <c r="O20" s="131">
        <f>SUM(Q20,S20,Z20,AE20,AH20,AK20,AL20,AN20,AR20)</f>
        <v>36</v>
      </c>
      <c r="P20" s="112">
        <f t="shared" si="4"/>
        <v>0</v>
      </c>
      <c r="Q20" s="113">
        <f>SUM(U20,W20,X20,AB20,AG20,AJ20,AP20, AS20)</f>
        <v>26</v>
      </c>
      <c r="R20" s="114">
        <f t="shared" si="7"/>
        <v>25</v>
      </c>
      <c r="S20" s="115">
        <v>10</v>
      </c>
      <c r="T20" s="116"/>
      <c r="U20" s="117">
        <v>4</v>
      </c>
      <c r="V20" s="132">
        <v>10</v>
      </c>
      <c r="W20" s="149">
        <v>10</v>
      </c>
      <c r="X20" s="149">
        <v>12</v>
      </c>
      <c r="Y20" s="118">
        <v>15</v>
      </c>
    </row>
    <row r="21" spans="1:47">
      <c r="C21" s="119" t="s">
        <v>257</v>
      </c>
      <c r="D21" s="119" t="s">
        <v>256</v>
      </c>
      <c r="E21" s="119" t="s">
        <v>55</v>
      </c>
      <c r="F21" s="76" t="s">
        <v>361</v>
      </c>
      <c r="G21" s="161">
        <f t="shared" si="3"/>
        <v>97</v>
      </c>
      <c r="H21" s="4">
        <v>60</v>
      </c>
      <c r="I21" s="5">
        <v>0</v>
      </c>
      <c r="J21" s="5">
        <v>0</v>
      </c>
      <c r="K21" s="133">
        <v>0</v>
      </c>
      <c r="L21" s="134">
        <v>0</v>
      </c>
      <c r="M21" s="6">
        <v>0</v>
      </c>
      <c r="N21" s="19">
        <v>0</v>
      </c>
      <c r="O21" s="135">
        <f>SUM(Q21,S21,Z21,AE21,AH21,AK21,AL21,AN21,AR21)</f>
        <v>60</v>
      </c>
      <c r="P21" s="120">
        <f t="shared" si="4"/>
        <v>0</v>
      </c>
      <c r="Q21" s="121">
        <f>SUM(U21,W21, X21,AB21,AG21,AJ21,AP21,AS21)</f>
        <v>60</v>
      </c>
      <c r="R21" s="122">
        <f t="shared" si="7"/>
        <v>37</v>
      </c>
      <c r="S21" s="123"/>
      <c r="T21" s="124"/>
      <c r="U21" s="125">
        <v>20</v>
      </c>
      <c r="V21" s="136">
        <v>12</v>
      </c>
      <c r="W21" s="125">
        <v>20</v>
      </c>
      <c r="X21" s="124">
        <v>20</v>
      </c>
      <c r="Y21" s="126">
        <v>25</v>
      </c>
    </row>
    <row r="22" spans="1:47">
      <c r="C22" s="110" t="s">
        <v>238</v>
      </c>
      <c r="D22" s="110" t="s">
        <v>148</v>
      </c>
      <c r="E22" s="110" t="s">
        <v>338</v>
      </c>
      <c r="F22" s="76" t="s">
        <v>361</v>
      </c>
      <c r="G22" s="160">
        <f t="shared" si="3"/>
        <v>87</v>
      </c>
      <c r="H22" s="111">
        <v>60</v>
      </c>
      <c r="I22" s="5">
        <v>0</v>
      </c>
      <c r="J22" s="5">
        <v>0</v>
      </c>
      <c r="K22" s="127">
        <v>4</v>
      </c>
      <c r="L22" s="128">
        <v>16</v>
      </c>
      <c r="M22" s="129">
        <v>0</v>
      </c>
      <c r="N22" s="130">
        <v>0</v>
      </c>
      <c r="O22" s="131">
        <f>SUM(Q22,S22,Z22,AE22,AH22,AK22,AL22,AN22,AR22)</f>
        <v>40</v>
      </c>
      <c r="P22" s="112">
        <f t="shared" si="4"/>
        <v>12</v>
      </c>
      <c r="Q22" s="113">
        <f>SUM(U22,W22, X22,AB22,AG22,AJ22,AP22,AS22)</f>
        <v>34</v>
      </c>
      <c r="R22" s="114">
        <f t="shared" si="7"/>
        <v>35</v>
      </c>
      <c r="S22" s="115">
        <v>6</v>
      </c>
      <c r="T22" s="116">
        <v>12</v>
      </c>
      <c r="U22" s="117">
        <v>4</v>
      </c>
      <c r="V22" s="132">
        <v>15</v>
      </c>
      <c r="W22" s="117">
        <v>15</v>
      </c>
      <c r="X22" s="116">
        <v>15</v>
      </c>
      <c r="Y22" s="118">
        <v>20</v>
      </c>
    </row>
    <row r="23" spans="1:47">
      <c r="A23" s="145"/>
      <c r="B23" s="145"/>
      <c r="C23" s="148" t="s">
        <v>178</v>
      </c>
      <c r="D23" s="148" t="s">
        <v>136</v>
      </c>
      <c r="E23" s="148" t="s">
        <v>22</v>
      </c>
      <c r="F23" s="146" t="s">
        <v>361</v>
      </c>
      <c r="G23" s="160">
        <f t="shared" si="3"/>
        <v>23</v>
      </c>
      <c r="H23" s="111">
        <v>60</v>
      </c>
      <c r="I23" s="5">
        <v>0</v>
      </c>
      <c r="J23" s="5">
        <v>0</v>
      </c>
      <c r="K23" s="153">
        <v>48</v>
      </c>
      <c r="L23" s="159">
        <v>0</v>
      </c>
      <c r="M23" s="129">
        <v>0</v>
      </c>
      <c r="N23" s="130">
        <v>0</v>
      </c>
      <c r="O23" s="131">
        <f>SUM(Q23,S23,Z23,AE23,AH23,AK23,AL23,AN23,AR23)</f>
        <v>13</v>
      </c>
      <c r="P23" s="112">
        <f t="shared" si="4"/>
        <v>0</v>
      </c>
      <c r="Q23" s="113">
        <f>SUM(U23,W23, X23,AB23,AG23,AJ23,AP23,AS23)</f>
        <v>13</v>
      </c>
      <c r="R23" s="114">
        <f t="shared" si="7"/>
        <v>10</v>
      </c>
      <c r="S23" s="115"/>
      <c r="T23" s="116"/>
      <c r="U23" s="117"/>
      <c r="V23" s="132"/>
      <c r="W23" s="117">
        <v>6</v>
      </c>
      <c r="X23" s="116">
        <v>7</v>
      </c>
      <c r="Y23" s="118">
        <v>10</v>
      </c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</row>
    <row r="24" spans="1:47">
      <c r="B24" t="s">
        <v>432</v>
      </c>
      <c r="C24" s="148" t="s">
        <v>343</v>
      </c>
      <c r="D24" s="148" t="s">
        <v>344</v>
      </c>
      <c r="E24" s="148"/>
      <c r="F24" s="467" t="s">
        <v>358</v>
      </c>
      <c r="G24" s="160">
        <f t="shared" ref="G24:G31" si="8">SUM(O24,P24,R24)</f>
        <v>45</v>
      </c>
      <c r="H24" s="111">
        <v>30</v>
      </c>
      <c r="I24" s="5">
        <v>0</v>
      </c>
      <c r="J24" s="5">
        <v>0</v>
      </c>
      <c r="K24" s="153"/>
      <c r="L24" s="159">
        <v>0</v>
      </c>
      <c r="M24" s="129">
        <v>0</v>
      </c>
      <c r="N24" s="130">
        <v>0</v>
      </c>
      <c r="O24" s="131">
        <f t="shared" ref="O24:O31" si="9">SUM(Q24,S24,Z24,AE24,AH24,AK24,AL24,AN24,AR24)</f>
        <v>19</v>
      </c>
      <c r="P24" s="112">
        <f t="shared" ref="P24:P31" si="10">SUM(T24,AA24,AD24,AF24,AI24,AO24,AT24,AU24)</f>
        <v>10</v>
      </c>
      <c r="Q24" s="113">
        <f t="shared" ref="Q24:Q31" si="11">SUM(U24,W24, X24,AB24,AG24,AJ24,AP24,AS24)</f>
        <v>15</v>
      </c>
      <c r="R24" s="114">
        <f t="shared" ref="R24:R31" si="12">SUM(V24,Y24,AC24,AM24,AQ24)</f>
        <v>16</v>
      </c>
      <c r="S24" s="115">
        <v>4</v>
      </c>
      <c r="T24" s="116">
        <v>6</v>
      </c>
      <c r="U24" s="117"/>
      <c r="V24" s="118">
        <v>6</v>
      </c>
      <c r="W24" s="117">
        <v>15</v>
      </c>
      <c r="X24" s="117"/>
      <c r="Y24" s="118">
        <v>10</v>
      </c>
      <c r="Z24" s="145"/>
      <c r="AA24" s="145">
        <v>4</v>
      </c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</row>
    <row r="25" spans="1:47">
      <c r="C25" s="148" t="s">
        <v>433</v>
      </c>
      <c r="D25" s="148" t="s">
        <v>31</v>
      </c>
      <c r="E25" s="148"/>
      <c r="F25" s="467" t="s">
        <v>358</v>
      </c>
      <c r="G25" s="160">
        <f t="shared" si="8"/>
        <v>0</v>
      </c>
      <c r="H25" s="111">
        <v>30</v>
      </c>
      <c r="I25" s="5">
        <v>0</v>
      </c>
      <c r="J25" s="5">
        <v>0</v>
      </c>
      <c r="K25" s="153"/>
      <c r="L25" s="159">
        <v>0</v>
      </c>
      <c r="M25" s="129">
        <v>0</v>
      </c>
      <c r="N25" s="130">
        <v>0</v>
      </c>
      <c r="O25" s="131">
        <f t="shared" si="9"/>
        <v>0</v>
      </c>
      <c r="P25" s="112">
        <f t="shared" si="10"/>
        <v>0</v>
      </c>
      <c r="Q25" s="113">
        <f t="shared" si="11"/>
        <v>0</v>
      </c>
      <c r="R25" s="114">
        <f t="shared" si="12"/>
        <v>0</v>
      </c>
      <c r="S25" s="115"/>
      <c r="T25" s="116"/>
      <c r="U25" s="117"/>
      <c r="V25" s="132"/>
      <c r="W25" s="117"/>
      <c r="X25" s="116"/>
      <c r="Y25" s="118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</row>
    <row r="26" spans="1:47">
      <c r="C26" s="148" t="s">
        <v>434</v>
      </c>
      <c r="D26" s="148" t="s">
        <v>435</v>
      </c>
      <c r="E26" s="148"/>
      <c r="F26" s="467" t="s">
        <v>358</v>
      </c>
      <c r="G26" s="160">
        <f t="shared" si="8"/>
        <v>0</v>
      </c>
      <c r="H26" s="111">
        <v>30</v>
      </c>
      <c r="I26" s="5">
        <v>0</v>
      </c>
      <c r="J26" s="5">
        <v>0</v>
      </c>
      <c r="K26" s="153"/>
      <c r="L26" s="159">
        <v>0</v>
      </c>
      <c r="M26" s="129">
        <v>0</v>
      </c>
      <c r="N26" s="130">
        <v>0</v>
      </c>
      <c r="O26" s="131">
        <f t="shared" si="9"/>
        <v>0</v>
      </c>
      <c r="P26" s="112">
        <f t="shared" si="10"/>
        <v>0</v>
      </c>
      <c r="Q26" s="113">
        <f t="shared" si="11"/>
        <v>0</v>
      </c>
      <c r="R26" s="114">
        <f t="shared" si="12"/>
        <v>0</v>
      </c>
      <c r="S26" s="115"/>
      <c r="T26" s="116"/>
      <c r="U26" s="117"/>
      <c r="V26" s="132"/>
      <c r="W26" s="117"/>
      <c r="X26" s="116"/>
      <c r="Y26" s="118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</row>
    <row r="27" spans="1:47">
      <c r="C27" s="148" t="s">
        <v>436</v>
      </c>
      <c r="D27" s="148" t="s">
        <v>437</v>
      </c>
      <c r="E27" s="148"/>
      <c r="F27" s="467" t="s">
        <v>358</v>
      </c>
      <c r="G27" s="160">
        <f t="shared" si="8"/>
        <v>0</v>
      </c>
      <c r="H27" s="111">
        <v>30</v>
      </c>
      <c r="I27" s="5">
        <v>0</v>
      </c>
      <c r="J27" s="5">
        <v>0</v>
      </c>
      <c r="K27" s="153"/>
      <c r="L27" s="159">
        <v>0</v>
      </c>
      <c r="M27" s="129">
        <v>0</v>
      </c>
      <c r="N27" s="130">
        <v>0</v>
      </c>
      <c r="O27" s="131">
        <f t="shared" si="9"/>
        <v>0</v>
      </c>
      <c r="P27" s="112">
        <f t="shared" si="10"/>
        <v>0</v>
      </c>
      <c r="Q27" s="113">
        <f t="shared" si="11"/>
        <v>0</v>
      </c>
      <c r="R27" s="114">
        <f t="shared" si="12"/>
        <v>0</v>
      </c>
      <c r="S27" s="115"/>
      <c r="T27" s="116"/>
      <c r="U27" s="117"/>
      <c r="V27" s="132"/>
      <c r="W27" s="117"/>
      <c r="X27" s="116"/>
      <c r="Y27" s="118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</row>
    <row r="28" spans="1:47">
      <c r="C28" s="148" t="s">
        <v>351</v>
      </c>
      <c r="D28" s="148" t="s">
        <v>438</v>
      </c>
      <c r="E28" s="148"/>
      <c r="F28" s="467" t="s">
        <v>358</v>
      </c>
      <c r="G28" s="160">
        <f t="shared" si="8"/>
        <v>0</v>
      </c>
      <c r="H28" s="111">
        <v>30</v>
      </c>
      <c r="I28" s="5">
        <v>0</v>
      </c>
      <c r="J28" s="5">
        <v>0</v>
      </c>
      <c r="K28" s="153"/>
      <c r="L28" s="159">
        <v>0</v>
      </c>
      <c r="M28" s="129">
        <v>0</v>
      </c>
      <c r="N28" s="130">
        <v>0</v>
      </c>
      <c r="O28" s="131">
        <f t="shared" si="9"/>
        <v>0</v>
      </c>
      <c r="P28" s="112">
        <f t="shared" si="10"/>
        <v>0</v>
      </c>
      <c r="Q28" s="113">
        <f t="shared" si="11"/>
        <v>0</v>
      </c>
      <c r="R28" s="114">
        <f t="shared" si="12"/>
        <v>0</v>
      </c>
      <c r="S28" s="115"/>
      <c r="T28" s="116"/>
      <c r="U28" s="117"/>
      <c r="V28" s="132"/>
      <c r="W28" s="117"/>
      <c r="X28" s="116"/>
      <c r="Y28" s="118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</row>
    <row r="29" spans="1:47">
      <c r="C29" s="148" t="s">
        <v>439</v>
      </c>
      <c r="D29" s="148" t="s">
        <v>33</v>
      </c>
      <c r="E29" s="148"/>
      <c r="F29" s="467" t="s">
        <v>360</v>
      </c>
      <c r="G29" s="160">
        <f t="shared" si="8"/>
        <v>0</v>
      </c>
      <c r="H29" s="111">
        <v>50</v>
      </c>
      <c r="I29" s="5">
        <v>0</v>
      </c>
      <c r="J29" s="5">
        <v>0</v>
      </c>
      <c r="K29" s="153"/>
      <c r="L29" s="159">
        <v>0</v>
      </c>
      <c r="M29" s="129">
        <v>0</v>
      </c>
      <c r="N29" s="130">
        <v>0</v>
      </c>
      <c r="O29" s="131">
        <f t="shared" si="9"/>
        <v>0</v>
      </c>
      <c r="P29" s="112">
        <f t="shared" si="10"/>
        <v>0</v>
      </c>
      <c r="Q29" s="113">
        <f t="shared" si="11"/>
        <v>0</v>
      </c>
      <c r="R29" s="114">
        <f t="shared" si="12"/>
        <v>0</v>
      </c>
      <c r="S29" s="115"/>
      <c r="T29" s="116"/>
      <c r="U29" s="117"/>
      <c r="V29" s="132"/>
      <c r="W29" s="117"/>
      <c r="X29" s="116"/>
      <c r="Y29" s="118"/>
      <c r="Z29" s="117"/>
      <c r="AA29" s="116"/>
      <c r="AB29" s="117"/>
      <c r="AC29" s="118"/>
      <c r="AD29" s="116"/>
      <c r="AE29" s="116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</row>
    <row r="30" spans="1:47">
      <c r="C30" s="148" t="s">
        <v>440</v>
      </c>
      <c r="D30" s="148" t="s">
        <v>441</v>
      </c>
      <c r="E30" s="148"/>
      <c r="F30" s="467" t="s">
        <v>360</v>
      </c>
      <c r="G30" s="160">
        <f t="shared" si="8"/>
        <v>0</v>
      </c>
      <c r="H30" s="111">
        <v>50</v>
      </c>
      <c r="I30" s="5">
        <v>0</v>
      </c>
      <c r="J30" s="5">
        <v>0</v>
      </c>
      <c r="K30" s="153"/>
      <c r="L30" s="159">
        <v>0</v>
      </c>
      <c r="M30" s="129">
        <v>0</v>
      </c>
      <c r="N30" s="130">
        <v>0</v>
      </c>
      <c r="O30" s="131">
        <f t="shared" si="9"/>
        <v>0</v>
      </c>
      <c r="P30" s="112">
        <f t="shared" si="10"/>
        <v>0</v>
      </c>
      <c r="Q30" s="113">
        <f t="shared" si="11"/>
        <v>0</v>
      </c>
      <c r="R30" s="114">
        <f t="shared" si="12"/>
        <v>0</v>
      </c>
      <c r="S30" s="115"/>
      <c r="T30" s="116"/>
      <c r="U30" s="117"/>
      <c r="V30" s="132"/>
      <c r="W30" s="117"/>
      <c r="X30" s="116"/>
      <c r="Y30" s="118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</row>
    <row r="31" spans="1:47">
      <c r="C31" s="148" t="s">
        <v>339</v>
      </c>
      <c r="D31" s="148" t="s">
        <v>74</v>
      </c>
      <c r="E31" s="148"/>
      <c r="F31" s="467" t="s">
        <v>360</v>
      </c>
      <c r="G31" s="160">
        <f t="shared" si="8"/>
        <v>0</v>
      </c>
      <c r="H31" s="111">
        <v>50</v>
      </c>
      <c r="I31" s="5">
        <v>0</v>
      </c>
      <c r="J31" s="5">
        <v>0</v>
      </c>
      <c r="K31" s="153"/>
      <c r="L31" s="159">
        <v>0</v>
      </c>
      <c r="M31" s="129">
        <v>0</v>
      </c>
      <c r="N31" s="130">
        <v>0</v>
      </c>
      <c r="O31" s="131">
        <f t="shared" si="9"/>
        <v>0</v>
      </c>
      <c r="P31" s="112">
        <f t="shared" si="10"/>
        <v>0</v>
      </c>
      <c r="Q31" s="113">
        <f t="shared" si="11"/>
        <v>0</v>
      </c>
      <c r="R31" s="114">
        <f t="shared" si="12"/>
        <v>0</v>
      </c>
      <c r="S31" s="115"/>
      <c r="T31" s="116"/>
      <c r="U31" s="117"/>
      <c r="V31" s="132"/>
      <c r="W31" s="117"/>
      <c r="X31" s="116"/>
      <c r="Y31" s="118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</row>
    <row r="32" spans="1:47" ht="15.75" thickBot="1">
      <c r="C32" s="148" t="s">
        <v>442</v>
      </c>
      <c r="D32" s="148" t="s">
        <v>443</v>
      </c>
      <c r="E32" s="148"/>
      <c r="F32" s="467" t="s">
        <v>361</v>
      </c>
      <c r="G32" s="160">
        <f t="shared" ref="G32:G34" si="13">SUM(O32,P32,R32)</f>
        <v>0</v>
      </c>
      <c r="H32" s="111">
        <v>60</v>
      </c>
      <c r="I32" s="5">
        <v>0</v>
      </c>
      <c r="J32" s="5">
        <v>0</v>
      </c>
      <c r="K32" s="153"/>
      <c r="L32" s="159">
        <v>0</v>
      </c>
      <c r="M32" s="129">
        <v>0</v>
      </c>
      <c r="N32" s="130">
        <v>0</v>
      </c>
      <c r="O32" s="131">
        <f t="shared" ref="O32:O37" si="14">SUM(Q32,S32,Z32,AE32,AH32,AK32,AL32,AN32,AR32)</f>
        <v>0</v>
      </c>
      <c r="P32" s="112">
        <f t="shared" ref="P32:P37" si="15">SUM(T32,AA32,AD32,AF32,AI32,AO32,AT32,AU32)</f>
        <v>0</v>
      </c>
      <c r="Q32" s="113">
        <f t="shared" ref="Q32:Q38" si="16">SUM(U32,W32, X32,AB32,AG32,AJ32,AP32,AS32)</f>
        <v>0</v>
      </c>
      <c r="R32" s="114">
        <f t="shared" ref="R32:R38" si="17">SUM(V32,Y32,AC32,AM32,AQ32)</f>
        <v>0</v>
      </c>
      <c r="S32" s="115"/>
      <c r="T32" s="116"/>
      <c r="U32" s="117"/>
      <c r="V32" s="132"/>
      <c r="W32" s="117"/>
      <c r="X32" s="116"/>
      <c r="Y32" s="118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</row>
    <row r="33" spans="2:47">
      <c r="C33" s="148" t="s">
        <v>211</v>
      </c>
      <c r="D33" s="148" t="s">
        <v>159</v>
      </c>
      <c r="E33" s="148"/>
      <c r="F33" s="467" t="s">
        <v>360</v>
      </c>
      <c r="G33" s="160">
        <f t="shared" si="13"/>
        <v>80</v>
      </c>
      <c r="H33" s="111">
        <v>60</v>
      </c>
      <c r="I33" s="5">
        <v>0</v>
      </c>
      <c r="J33" s="5">
        <v>0</v>
      </c>
      <c r="K33" s="472">
        <v>32</v>
      </c>
      <c r="L33" s="159">
        <v>0</v>
      </c>
      <c r="M33" s="129">
        <v>0</v>
      </c>
      <c r="N33" s="130">
        <v>0</v>
      </c>
      <c r="O33" s="131">
        <f t="shared" si="14"/>
        <v>40</v>
      </c>
      <c r="P33" s="112">
        <f t="shared" si="15"/>
        <v>15</v>
      </c>
      <c r="Q33" s="113">
        <f t="shared" si="16"/>
        <v>20</v>
      </c>
      <c r="R33" s="114">
        <f t="shared" si="17"/>
        <v>25</v>
      </c>
      <c r="S33" s="115"/>
      <c r="T33" s="116"/>
      <c r="U33" s="117"/>
      <c r="V33" s="132"/>
      <c r="W33" s="117"/>
      <c r="X33" s="116"/>
      <c r="Y33" s="118"/>
      <c r="Z33" s="145">
        <v>20</v>
      </c>
      <c r="AA33" s="145">
        <v>15</v>
      </c>
      <c r="AB33" s="145">
        <v>20</v>
      </c>
      <c r="AC33" s="145">
        <v>25</v>
      </c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</row>
    <row r="34" spans="2:47">
      <c r="C34" s="148" t="s">
        <v>420</v>
      </c>
      <c r="D34" s="148" t="s">
        <v>102</v>
      </c>
      <c r="E34" s="148"/>
      <c r="F34" s="467" t="s">
        <v>358</v>
      </c>
      <c r="G34" s="160">
        <f t="shared" si="13"/>
        <v>55</v>
      </c>
      <c r="H34" s="111">
        <v>30</v>
      </c>
      <c r="I34" s="5">
        <v>0</v>
      </c>
      <c r="J34" s="5">
        <v>0</v>
      </c>
      <c r="K34" s="153"/>
      <c r="L34" s="159">
        <v>0</v>
      </c>
      <c r="M34" s="129">
        <v>0</v>
      </c>
      <c r="N34" s="130">
        <v>0</v>
      </c>
      <c r="O34" s="131">
        <f t="shared" si="14"/>
        <v>27</v>
      </c>
      <c r="P34" s="112">
        <f t="shared" si="15"/>
        <v>8</v>
      </c>
      <c r="Q34" s="113">
        <f t="shared" si="16"/>
        <v>15</v>
      </c>
      <c r="R34" s="114">
        <f t="shared" si="17"/>
        <v>20</v>
      </c>
      <c r="S34" s="115"/>
      <c r="T34" s="116"/>
      <c r="U34" s="117"/>
      <c r="V34" s="132"/>
      <c r="W34" s="117"/>
      <c r="X34" s="116"/>
      <c r="Y34" s="118"/>
      <c r="Z34" s="145">
        <v>12</v>
      </c>
      <c r="AA34" s="145">
        <v>8</v>
      </c>
      <c r="AB34" s="145">
        <v>15</v>
      </c>
      <c r="AC34" s="145">
        <v>20</v>
      </c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</row>
    <row r="35" spans="2:47">
      <c r="B35" t="s">
        <v>497</v>
      </c>
      <c r="C35" s="148" t="s">
        <v>498</v>
      </c>
      <c r="D35" s="148" t="s">
        <v>197</v>
      </c>
      <c r="E35" s="148"/>
      <c r="F35" s="467" t="s">
        <v>358</v>
      </c>
      <c r="G35" s="160">
        <v>35</v>
      </c>
      <c r="H35" s="111">
        <v>30</v>
      </c>
      <c r="I35" s="5">
        <v>0</v>
      </c>
      <c r="J35" s="5">
        <v>0</v>
      </c>
      <c r="K35" s="153">
        <v>35</v>
      </c>
      <c r="L35" s="159">
        <v>0</v>
      </c>
      <c r="M35" s="129">
        <v>0</v>
      </c>
      <c r="N35" s="130">
        <v>0</v>
      </c>
      <c r="O35" s="131">
        <f t="shared" si="14"/>
        <v>35</v>
      </c>
      <c r="P35" s="112">
        <f t="shared" si="15"/>
        <v>0</v>
      </c>
      <c r="Q35" s="113">
        <f t="shared" si="16"/>
        <v>0</v>
      </c>
      <c r="R35" s="114">
        <f t="shared" si="17"/>
        <v>0</v>
      </c>
      <c r="S35" s="115"/>
      <c r="T35" s="116"/>
      <c r="U35" s="117"/>
      <c r="V35" s="132"/>
      <c r="W35" s="117"/>
      <c r="X35" s="116"/>
      <c r="Y35" s="118"/>
      <c r="Z35" s="123">
        <v>15</v>
      </c>
      <c r="AA35" s="124"/>
      <c r="AB35" s="125"/>
      <c r="AC35" s="126"/>
      <c r="AD35" s="125"/>
      <c r="AE35" s="125">
        <v>20</v>
      </c>
      <c r="AF35" s="126"/>
      <c r="AG35" s="125"/>
      <c r="AH35" s="124"/>
      <c r="AI35" s="125"/>
      <c r="AJ35" s="126"/>
      <c r="AK35" s="124"/>
      <c r="AL35" s="124"/>
      <c r="AM35" s="124"/>
      <c r="AN35" s="125"/>
      <c r="AO35" s="145"/>
      <c r="AP35" s="145"/>
      <c r="AQ35" s="145"/>
      <c r="AR35" s="145"/>
      <c r="AS35" s="145"/>
      <c r="AT35" s="145"/>
      <c r="AU35" s="145"/>
    </row>
    <row r="36" spans="2:47">
      <c r="C36" s="148" t="s">
        <v>342</v>
      </c>
      <c r="D36" s="148" t="s">
        <v>195</v>
      </c>
      <c r="E36" s="148"/>
      <c r="F36" s="467" t="s">
        <v>358</v>
      </c>
      <c r="G36" s="160">
        <v>55</v>
      </c>
      <c r="H36" s="111">
        <v>30</v>
      </c>
      <c r="I36" s="5">
        <v>0</v>
      </c>
      <c r="J36" s="5">
        <v>0</v>
      </c>
      <c r="K36" s="153"/>
      <c r="L36" s="159">
        <v>0</v>
      </c>
      <c r="M36" s="129">
        <v>0</v>
      </c>
      <c r="N36" s="130">
        <v>0</v>
      </c>
      <c r="O36" s="131">
        <f t="shared" si="14"/>
        <v>25</v>
      </c>
      <c r="P36" s="112">
        <f t="shared" si="15"/>
        <v>0</v>
      </c>
      <c r="Q36" s="113">
        <f t="shared" si="16"/>
        <v>12</v>
      </c>
      <c r="R36" s="114">
        <f t="shared" si="17"/>
        <v>8</v>
      </c>
      <c r="S36" s="115"/>
      <c r="T36" s="116"/>
      <c r="U36" s="117"/>
      <c r="V36" s="132"/>
      <c r="W36" s="117"/>
      <c r="X36" s="116"/>
      <c r="Y36" s="118"/>
      <c r="Z36" s="117">
        <v>1</v>
      </c>
      <c r="AA36" s="116"/>
      <c r="AB36" s="117">
        <v>12</v>
      </c>
      <c r="AC36" s="118">
        <v>8</v>
      </c>
      <c r="AD36" s="116"/>
      <c r="AE36" s="116">
        <v>12</v>
      </c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</row>
    <row r="37" spans="2:47">
      <c r="C37" s="148" t="s">
        <v>499</v>
      </c>
      <c r="D37" s="148" t="s">
        <v>500</v>
      </c>
      <c r="E37" s="148"/>
      <c r="F37" s="467" t="s">
        <v>360</v>
      </c>
      <c r="G37" s="160">
        <v>54</v>
      </c>
      <c r="H37" s="111">
        <v>50</v>
      </c>
      <c r="I37" s="5">
        <v>0</v>
      </c>
      <c r="J37" s="5">
        <v>0</v>
      </c>
      <c r="K37" s="153"/>
      <c r="L37" s="159">
        <v>0</v>
      </c>
      <c r="M37" s="129">
        <v>10</v>
      </c>
      <c r="N37" s="130">
        <v>0</v>
      </c>
      <c r="O37" s="131">
        <f t="shared" si="14"/>
        <v>32</v>
      </c>
      <c r="P37" s="112">
        <f t="shared" si="15"/>
        <v>12</v>
      </c>
      <c r="Q37" s="113">
        <f t="shared" si="16"/>
        <v>0</v>
      </c>
      <c r="R37" s="114">
        <f t="shared" si="17"/>
        <v>10</v>
      </c>
      <c r="S37" s="115"/>
      <c r="T37" s="116"/>
      <c r="U37" s="117"/>
      <c r="V37" s="132"/>
      <c r="W37" s="117"/>
      <c r="X37" s="116"/>
      <c r="Y37" s="118"/>
      <c r="Z37" s="125">
        <v>12</v>
      </c>
      <c r="AA37" s="150"/>
      <c r="AB37" s="125"/>
      <c r="AC37" s="150">
        <v>10</v>
      </c>
      <c r="AD37" s="124">
        <v>12</v>
      </c>
      <c r="AE37" s="124">
        <v>20</v>
      </c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</row>
    <row r="38" spans="2:47">
      <c r="C38" s="148" t="s">
        <v>50</v>
      </c>
      <c r="D38" s="148" t="s">
        <v>510</v>
      </c>
      <c r="E38" s="148"/>
      <c r="F38" s="467" t="s">
        <v>358</v>
      </c>
      <c r="G38" s="160">
        <v>87</v>
      </c>
      <c r="H38" s="111">
        <v>30</v>
      </c>
      <c r="I38" s="5">
        <v>0</v>
      </c>
      <c r="J38" s="5">
        <v>0</v>
      </c>
      <c r="K38" s="153"/>
      <c r="L38" s="159">
        <v>0</v>
      </c>
      <c r="M38" s="129">
        <v>0</v>
      </c>
      <c r="N38" s="130">
        <v>0</v>
      </c>
      <c r="O38" s="131">
        <v>64</v>
      </c>
      <c r="P38" s="112">
        <v>20</v>
      </c>
      <c r="Q38" s="113">
        <f t="shared" si="16"/>
        <v>24</v>
      </c>
      <c r="R38" s="114">
        <f t="shared" si="17"/>
        <v>21</v>
      </c>
      <c r="S38" s="115"/>
      <c r="T38" s="116">
        <v>2</v>
      </c>
      <c r="U38" s="117">
        <v>2</v>
      </c>
      <c r="V38" s="132">
        <v>6</v>
      </c>
      <c r="W38" s="117">
        <v>12</v>
      </c>
      <c r="X38" s="116">
        <v>10</v>
      </c>
      <c r="Y38" s="118">
        <v>15</v>
      </c>
      <c r="Z38" s="145"/>
      <c r="AA38" s="145"/>
      <c r="AB38" s="145"/>
      <c r="AC38" s="145"/>
      <c r="AD38" s="145"/>
      <c r="AE38" s="145">
        <v>20</v>
      </c>
      <c r="AF38" s="145">
        <v>20</v>
      </c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</row>
    <row r="39" spans="2:47">
      <c r="C39" s="148" t="s">
        <v>516</v>
      </c>
      <c r="D39" s="148" t="s">
        <v>517</v>
      </c>
      <c r="E39" s="30"/>
      <c r="F39" s="467" t="s">
        <v>360</v>
      </c>
      <c r="G39" s="491">
        <v>62</v>
      </c>
      <c r="H39" s="492">
        <v>60</v>
      </c>
      <c r="I39" s="30"/>
      <c r="J39" s="30"/>
      <c r="K39" s="30">
        <v>26</v>
      </c>
      <c r="L39" s="153">
        <v>6</v>
      </c>
      <c r="M39" s="30"/>
      <c r="N39" s="30"/>
      <c r="O39" s="30">
        <v>21</v>
      </c>
      <c r="P39" s="30">
        <v>15</v>
      </c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</row>
    <row r="40" spans="2:47">
      <c r="B40" s="490">
        <v>39190</v>
      </c>
      <c r="C40" s="143" t="s">
        <v>393</v>
      </c>
      <c r="D40" s="143" t="s">
        <v>394</v>
      </c>
      <c r="E40" s="30"/>
      <c r="F40" s="467" t="s">
        <v>532</v>
      </c>
      <c r="G40" s="491">
        <v>41</v>
      </c>
      <c r="H40" s="492">
        <v>30</v>
      </c>
      <c r="I40" s="30"/>
      <c r="J40" s="30"/>
      <c r="K40" s="30"/>
      <c r="L40" s="30"/>
      <c r="M40" s="30"/>
      <c r="N40" s="30"/>
      <c r="O40" s="30">
        <v>34</v>
      </c>
      <c r="P40" s="30"/>
      <c r="Q40" s="30"/>
      <c r="R40" s="30">
        <v>10</v>
      </c>
      <c r="S40" s="30"/>
      <c r="T40" s="30"/>
      <c r="U40" s="30"/>
      <c r="V40" s="30"/>
      <c r="W40" s="30"/>
      <c r="X40" s="30"/>
      <c r="Y40" s="30"/>
      <c r="Z40" s="30">
        <v>8</v>
      </c>
      <c r="AA40" s="30"/>
      <c r="AB40" s="30">
        <v>6</v>
      </c>
      <c r="AC40" s="30">
        <v>10</v>
      </c>
      <c r="AD40" s="30"/>
      <c r="AE40" s="30"/>
      <c r="AF40" s="30"/>
      <c r="AG40" s="30">
        <v>20</v>
      </c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</row>
    <row r="41" spans="2:47">
      <c r="C41" s="152" t="s">
        <v>33</v>
      </c>
      <c r="D41" s="152" t="s">
        <v>400</v>
      </c>
      <c r="E41" s="30"/>
      <c r="F41" s="467" t="s">
        <v>358</v>
      </c>
      <c r="G41" s="30">
        <v>38</v>
      </c>
      <c r="H41" s="30">
        <v>30</v>
      </c>
      <c r="I41" s="30"/>
      <c r="J41" s="30"/>
      <c r="K41" s="30"/>
      <c r="L41" s="30"/>
      <c r="M41" s="30"/>
      <c r="N41" s="30"/>
      <c r="O41" s="30">
        <v>30</v>
      </c>
      <c r="P41" s="30">
        <v>8</v>
      </c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>
        <v>8</v>
      </c>
      <c r="AB41" s="30"/>
      <c r="AC41" s="30"/>
      <c r="AD41" s="30"/>
      <c r="AE41" s="30">
        <v>15</v>
      </c>
      <c r="AF41" s="30"/>
      <c r="AG41" s="30">
        <v>15</v>
      </c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</row>
    <row r="42" spans="2:47">
      <c r="C42" s="151" t="s">
        <v>54</v>
      </c>
      <c r="D42" s="151" t="s">
        <v>348</v>
      </c>
      <c r="E42" s="30"/>
      <c r="F42" s="467" t="s">
        <v>358</v>
      </c>
      <c r="G42" s="30">
        <v>22</v>
      </c>
      <c r="H42" s="30">
        <v>30</v>
      </c>
      <c r="I42" s="30"/>
      <c r="J42" s="30">
        <v>10</v>
      </c>
      <c r="K42" s="30"/>
      <c r="L42" s="30"/>
      <c r="M42" s="30"/>
      <c r="N42" s="30"/>
      <c r="O42" s="30">
        <v>22</v>
      </c>
      <c r="P42" s="30"/>
      <c r="Q42" s="30"/>
      <c r="R42" s="30"/>
      <c r="S42" s="30"/>
      <c r="T42" s="30"/>
      <c r="U42" s="30"/>
      <c r="V42" s="30">
        <v>2</v>
      </c>
      <c r="W42" s="30"/>
      <c r="X42" s="30"/>
      <c r="Y42" s="30"/>
      <c r="Z42" s="30"/>
      <c r="AA42" s="30"/>
      <c r="AB42" s="30"/>
      <c r="AC42" s="30"/>
      <c r="AD42" s="30"/>
      <c r="AE42" s="30">
        <v>8</v>
      </c>
      <c r="AF42" s="30"/>
      <c r="AG42" s="30">
        <v>12</v>
      </c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</row>
    <row r="43" spans="2:47">
      <c r="C43" s="152" t="s">
        <v>225</v>
      </c>
      <c r="D43" s="152" t="s">
        <v>226</v>
      </c>
      <c r="E43" s="30"/>
      <c r="F43" s="467" t="s">
        <v>533</v>
      </c>
      <c r="G43" s="30">
        <v>60</v>
      </c>
      <c r="H43" s="30">
        <v>50</v>
      </c>
      <c r="I43" s="30"/>
      <c r="J43" s="30"/>
      <c r="K43" s="30"/>
      <c r="L43" s="30"/>
      <c r="M43" s="30"/>
      <c r="N43" s="30"/>
      <c r="O43" s="30">
        <v>45</v>
      </c>
      <c r="P43" s="30"/>
      <c r="Q43" s="30"/>
      <c r="R43" s="30"/>
      <c r="S43" s="30">
        <v>8</v>
      </c>
      <c r="T43" s="30"/>
      <c r="U43" s="30">
        <v>15</v>
      </c>
      <c r="V43" s="30">
        <v>15</v>
      </c>
      <c r="W43" s="30"/>
      <c r="X43" s="30"/>
      <c r="Y43" s="30"/>
      <c r="Z43" s="30"/>
      <c r="AA43" s="30"/>
      <c r="AB43" s="30"/>
      <c r="AC43" s="30"/>
      <c r="AD43" s="30"/>
      <c r="AE43" s="30">
        <v>12</v>
      </c>
      <c r="AF43" s="30"/>
      <c r="AG43" s="30">
        <v>10</v>
      </c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</row>
    <row r="44" spans="2:47">
      <c r="C44" s="143" t="s">
        <v>170</v>
      </c>
      <c r="D44" s="143" t="s">
        <v>171</v>
      </c>
      <c r="E44" s="30"/>
      <c r="F44" s="467" t="s">
        <v>360</v>
      </c>
      <c r="G44" s="30">
        <v>17</v>
      </c>
      <c r="H44" s="30">
        <v>60</v>
      </c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</row>
    <row r="45" spans="2:47" ht="15.75" thickBot="1">
      <c r="C45" s="494" t="s">
        <v>237</v>
      </c>
      <c r="D45" s="494" t="s">
        <v>353</v>
      </c>
      <c r="E45" s="30"/>
      <c r="F45" s="467" t="s">
        <v>532</v>
      </c>
      <c r="G45" s="30">
        <v>66</v>
      </c>
      <c r="H45" s="30">
        <v>32</v>
      </c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</row>
    <row r="46" spans="2:47">
      <c r="C46" s="23"/>
      <c r="D46" s="23"/>
      <c r="E46" s="30"/>
      <c r="F46" s="467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</row>
    <row r="47" spans="2:47">
      <c r="C47" s="23" t="s">
        <v>210</v>
      </c>
      <c r="D47" s="23" t="s">
        <v>206</v>
      </c>
      <c r="E47" s="30"/>
      <c r="F47" s="467" t="s">
        <v>532</v>
      </c>
      <c r="G47" s="30">
        <v>15</v>
      </c>
      <c r="H47" s="30">
        <v>30</v>
      </c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</row>
    <row r="48" spans="2:47">
      <c r="B48" t="s">
        <v>552</v>
      </c>
      <c r="C48" s="30" t="s">
        <v>439</v>
      </c>
      <c r="D48" s="30" t="s">
        <v>511</v>
      </c>
      <c r="E48" s="30"/>
      <c r="F48" s="467" t="s">
        <v>532</v>
      </c>
      <c r="G48" s="30"/>
      <c r="H48" s="30">
        <v>31</v>
      </c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</row>
    <row r="49" spans="2:47">
      <c r="C49" s="30" t="s">
        <v>472</v>
      </c>
      <c r="D49" s="30" t="s">
        <v>531</v>
      </c>
      <c r="E49" s="30"/>
      <c r="F49" s="467" t="s">
        <v>532</v>
      </c>
      <c r="G49" s="30"/>
      <c r="H49" s="30">
        <v>30</v>
      </c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</row>
    <row r="50" spans="2:47">
      <c r="C50" s="30" t="s">
        <v>553</v>
      </c>
      <c r="D50" s="30" t="s">
        <v>554</v>
      </c>
      <c r="E50" s="30"/>
      <c r="F50" s="467" t="s">
        <v>533</v>
      </c>
      <c r="G50" s="30"/>
      <c r="H50" s="30">
        <v>50</v>
      </c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</row>
    <row r="51" spans="2:47">
      <c r="C51" s="30" t="s">
        <v>539</v>
      </c>
      <c r="D51" s="30" t="s">
        <v>84</v>
      </c>
      <c r="E51" s="30"/>
      <c r="F51" s="467" t="s">
        <v>532</v>
      </c>
      <c r="G51" s="30"/>
      <c r="H51" s="30">
        <v>30</v>
      </c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</row>
    <row r="52" spans="2:47">
      <c r="C52" s="30" t="s">
        <v>555</v>
      </c>
      <c r="D52" s="30" t="s">
        <v>156</v>
      </c>
      <c r="E52" s="30"/>
      <c r="F52" s="467" t="s">
        <v>532</v>
      </c>
      <c r="G52" s="30"/>
      <c r="H52" s="30">
        <v>30</v>
      </c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</row>
    <row r="53" spans="2:47">
      <c r="C53" s="30" t="s">
        <v>221</v>
      </c>
      <c r="D53" s="30" t="s">
        <v>556</v>
      </c>
      <c r="E53" s="30"/>
      <c r="F53" s="467" t="s">
        <v>533</v>
      </c>
      <c r="G53" s="30"/>
      <c r="H53" s="30">
        <v>50</v>
      </c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</row>
    <row r="54" spans="2:47">
      <c r="C54" s="30" t="s">
        <v>255</v>
      </c>
      <c r="D54" s="30" t="s">
        <v>557</v>
      </c>
      <c r="E54" s="30"/>
      <c r="F54" s="467" t="s">
        <v>533</v>
      </c>
      <c r="G54" s="30"/>
      <c r="H54" s="30">
        <v>50</v>
      </c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</row>
    <row r="55" spans="2:47">
      <c r="B55" t="s">
        <v>584</v>
      </c>
      <c r="C55" s="30" t="s">
        <v>585</v>
      </c>
      <c r="D55" s="30" t="s">
        <v>451</v>
      </c>
      <c r="E55" s="30"/>
      <c r="F55" s="467" t="s">
        <v>532</v>
      </c>
      <c r="G55" s="30"/>
      <c r="H55" s="30">
        <v>30</v>
      </c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</row>
    <row r="56" spans="2:47">
      <c r="C56" s="30" t="s">
        <v>586</v>
      </c>
      <c r="D56" s="30" t="s">
        <v>398</v>
      </c>
      <c r="E56" s="30"/>
      <c r="F56" s="467" t="s">
        <v>532</v>
      </c>
      <c r="G56" s="30"/>
      <c r="H56" s="30">
        <v>30</v>
      </c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</row>
    <row r="57" spans="2:47">
      <c r="C57" s="30" t="s">
        <v>587</v>
      </c>
      <c r="D57" s="30" t="s">
        <v>588</v>
      </c>
      <c r="E57" s="30"/>
      <c r="F57" s="467" t="s">
        <v>532</v>
      </c>
      <c r="G57" s="30"/>
      <c r="H57" s="30">
        <v>30</v>
      </c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</row>
    <row r="58" spans="2:47">
      <c r="C58" s="30" t="s">
        <v>589</v>
      </c>
      <c r="D58" s="30" t="s">
        <v>567</v>
      </c>
      <c r="E58" s="30"/>
      <c r="F58" s="467" t="s">
        <v>532</v>
      </c>
      <c r="G58" s="30"/>
      <c r="H58" s="30">
        <v>30</v>
      </c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</row>
    <row r="59" spans="2:47">
      <c r="C59" s="30" t="s">
        <v>590</v>
      </c>
      <c r="D59" s="30" t="s">
        <v>591</v>
      </c>
      <c r="E59" s="30"/>
      <c r="F59" s="467" t="s">
        <v>533</v>
      </c>
      <c r="G59" s="30"/>
      <c r="H59" s="30">
        <v>50</v>
      </c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</row>
    <row r="60" spans="2:47">
      <c r="C60" s="30" t="s">
        <v>592</v>
      </c>
      <c r="D60" s="30" t="s">
        <v>593</v>
      </c>
      <c r="E60" s="30"/>
      <c r="F60" s="467" t="s">
        <v>533</v>
      </c>
      <c r="G60" s="30"/>
      <c r="H60" s="30">
        <v>50</v>
      </c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</row>
    <row r="61" spans="2:47">
      <c r="C61" s="30" t="s">
        <v>594</v>
      </c>
      <c r="D61" s="30" t="s">
        <v>74</v>
      </c>
      <c r="E61" s="30"/>
      <c r="F61" s="467" t="s">
        <v>595</v>
      </c>
      <c r="G61" s="30"/>
      <c r="H61" s="30">
        <v>60</v>
      </c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</row>
    <row r="62" spans="2:47">
      <c r="C62" s="30" t="s">
        <v>596</v>
      </c>
      <c r="D62" s="30" t="s">
        <v>253</v>
      </c>
      <c r="E62" s="30"/>
      <c r="F62" s="467" t="s">
        <v>532</v>
      </c>
      <c r="G62" s="30"/>
      <c r="H62" s="30">
        <v>30</v>
      </c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</row>
    <row r="63" spans="2:47">
      <c r="C63" s="30" t="s">
        <v>597</v>
      </c>
      <c r="D63" s="30" t="s">
        <v>281</v>
      </c>
      <c r="E63" s="30"/>
      <c r="F63" s="467" t="s">
        <v>533</v>
      </c>
      <c r="G63" s="30"/>
      <c r="H63" s="30">
        <v>60</v>
      </c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</row>
    <row r="64" spans="2:47">
      <c r="C64" s="30" t="s">
        <v>598</v>
      </c>
      <c r="D64" s="30" t="s">
        <v>303</v>
      </c>
      <c r="E64" s="30"/>
      <c r="F64" s="467" t="s">
        <v>533</v>
      </c>
      <c r="G64" s="30"/>
      <c r="H64" s="30">
        <v>60</v>
      </c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</row>
    <row r="65" spans="2:47">
      <c r="C65" s="30" t="s">
        <v>535</v>
      </c>
      <c r="D65" s="30" t="s">
        <v>536</v>
      </c>
      <c r="E65" s="30"/>
      <c r="F65" s="467" t="s">
        <v>533</v>
      </c>
      <c r="G65" s="30"/>
      <c r="H65" s="30">
        <v>60</v>
      </c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</row>
    <row r="66" spans="2:47">
      <c r="C66" s="30" t="s">
        <v>599</v>
      </c>
      <c r="D66" s="30" t="s">
        <v>600</v>
      </c>
      <c r="E66" s="30"/>
      <c r="F66" s="467" t="s">
        <v>595</v>
      </c>
      <c r="G66" s="30"/>
      <c r="H66" s="30">
        <v>60</v>
      </c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</row>
    <row r="67" spans="2:47">
      <c r="B67" t="s">
        <v>637</v>
      </c>
      <c r="C67" s="30" t="s">
        <v>542</v>
      </c>
      <c r="D67" s="30" t="s">
        <v>638</v>
      </c>
      <c r="E67" s="30"/>
      <c r="F67" s="467" t="s">
        <v>532</v>
      </c>
      <c r="G67" s="30"/>
      <c r="H67" s="30">
        <v>30</v>
      </c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</row>
    <row r="68" spans="2:47">
      <c r="C68" s="30" t="s">
        <v>639</v>
      </c>
      <c r="D68" s="30" t="s">
        <v>640</v>
      </c>
      <c r="E68" s="30"/>
      <c r="F68" s="467" t="s">
        <v>532</v>
      </c>
      <c r="G68" s="30"/>
      <c r="H68" s="30">
        <v>30</v>
      </c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</row>
    <row r="69" spans="2:47">
      <c r="C69" s="30" t="s">
        <v>641</v>
      </c>
      <c r="D69" s="30" t="s">
        <v>414</v>
      </c>
      <c r="E69" s="30"/>
      <c r="F69" s="467" t="s">
        <v>532</v>
      </c>
      <c r="G69" s="30"/>
      <c r="H69" s="30">
        <v>30</v>
      </c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</row>
    <row r="70" spans="2:47">
      <c r="C70" s="30" t="s">
        <v>642</v>
      </c>
      <c r="D70" s="30" t="s">
        <v>643</v>
      </c>
      <c r="E70" s="30"/>
      <c r="F70" s="467" t="s">
        <v>532</v>
      </c>
      <c r="G70" s="30"/>
      <c r="H70" s="30">
        <v>30</v>
      </c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</row>
    <row r="71" spans="2:47">
      <c r="C71" s="30" t="s">
        <v>644</v>
      </c>
      <c r="D71" s="30" t="s">
        <v>645</v>
      </c>
      <c r="E71" s="30"/>
      <c r="F71" s="467" t="s">
        <v>533</v>
      </c>
      <c r="G71" s="30"/>
      <c r="H71" s="30">
        <v>40</v>
      </c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</row>
    <row r="72" spans="2:47">
      <c r="C72" s="30" t="s">
        <v>646</v>
      </c>
      <c r="D72" s="30" t="s">
        <v>647</v>
      </c>
      <c r="E72" s="30"/>
      <c r="F72" s="467" t="s">
        <v>533</v>
      </c>
      <c r="G72" s="30"/>
      <c r="H72" s="30">
        <v>40</v>
      </c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</row>
    <row r="73" spans="2:47">
      <c r="C73" s="30" t="s">
        <v>648</v>
      </c>
      <c r="D73" s="30" t="s">
        <v>568</v>
      </c>
      <c r="E73" s="30"/>
      <c r="F73" s="467" t="s">
        <v>533</v>
      </c>
      <c r="G73" s="30"/>
      <c r="H73" s="30">
        <v>40</v>
      </c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</row>
    <row r="74" spans="2:47">
      <c r="C74" s="30" t="s">
        <v>649</v>
      </c>
      <c r="D74" s="30" t="s">
        <v>650</v>
      </c>
      <c r="E74" s="30"/>
      <c r="F74" s="467" t="s">
        <v>651</v>
      </c>
      <c r="G74" s="30"/>
      <c r="H74" s="30">
        <v>60</v>
      </c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</row>
    <row r="75" spans="2:47">
      <c r="C75" s="30" t="s">
        <v>652</v>
      </c>
      <c r="D75" s="30" t="s">
        <v>416</v>
      </c>
      <c r="E75" s="30"/>
      <c r="F75" s="467" t="s">
        <v>595</v>
      </c>
      <c r="G75" s="30"/>
      <c r="H75" s="30">
        <v>60</v>
      </c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</row>
    <row r="76" spans="2:47">
      <c r="C76" s="30" t="s">
        <v>209</v>
      </c>
      <c r="D76" s="30" t="s">
        <v>653</v>
      </c>
      <c r="E76" s="30"/>
      <c r="F76" s="467" t="s">
        <v>533</v>
      </c>
      <c r="G76" s="30"/>
      <c r="H76" s="30">
        <v>60</v>
      </c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</row>
    <row r="77" spans="2:47">
      <c r="C77" s="30" t="s">
        <v>654</v>
      </c>
      <c r="D77" s="30" t="s">
        <v>655</v>
      </c>
      <c r="E77" s="30"/>
      <c r="F77" s="467" t="s">
        <v>533</v>
      </c>
      <c r="G77" s="30"/>
      <c r="H77" s="30">
        <v>60</v>
      </c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</row>
    <row r="78" spans="2:47">
      <c r="C78" s="30" t="s">
        <v>656</v>
      </c>
      <c r="D78" s="30" t="s">
        <v>657</v>
      </c>
      <c r="E78" s="30"/>
      <c r="F78" s="467" t="s">
        <v>533</v>
      </c>
      <c r="G78" s="30"/>
      <c r="H78" s="30">
        <v>60</v>
      </c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</row>
    <row r="79" spans="2:47">
      <c r="C79" s="30" t="s">
        <v>345</v>
      </c>
      <c r="D79" s="30" t="s">
        <v>658</v>
      </c>
      <c r="E79" s="30"/>
      <c r="F79" s="467" t="s">
        <v>533</v>
      </c>
      <c r="G79" s="30"/>
      <c r="H79" s="30">
        <v>60</v>
      </c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</row>
    <row r="80" spans="2:47">
      <c r="C80" s="30" t="s">
        <v>659</v>
      </c>
      <c r="D80" s="30" t="s">
        <v>510</v>
      </c>
      <c r="E80" s="30"/>
      <c r="F80" s="467" t="s">
        <v>533</v>
      </c>
      <c r="G80" s="30"/>
      <c r="H80" s="30">
        <v>60</v>
      </c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</row>
    <row r="81" spans="2:47">
      <c r="B81" t="s">
        <v>675</v>
      </c>
      <c r="C81" s="30" t="s">
        <v>676</v>
      </c>
      <c r="D81" s="30" t="s">
        <v>566</v>
      </c>
      <c r="E81" s="30"/>
      <c r="F81" s="467" t="s">
        <v>532</v>
      </c>
      <c r="G81" s="30"/>
      <c r="H81" s="30">
        <v>30</v>
      </c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</row>
    <row r="82" spans="2:47">
      <c r="C82" s="30" t="s">
        <v>237</v>
      </c>
      <c r="D82" s="30" t="s">
        <v>677</v>
      </c>
      <c r="E82" s="30"/>
      <c r="F82" s="467" t="s">
        <v>533</v>
      </c>
      <c r="G82" s="30"/>
      <c r="H82" s="30">
        <v>50</v>
      </c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</row>
    <row r="83" spans="2:47">
      <c r="C83" s="30" t="s">
        <v>242</v>
      </c>
      <c r="D83" s="30" t="s">
        <v>224</v>
      </c>
      <c r="E83" s="30"/>
      <c r="F83" s="467" t="s">
        <v>533</v>
      </c>
      <c r="G83" s="30"/>
      <c r="H83" s="30">
        <v>50</v>
      </c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</row>
    <row r="84" spans="2:47">
      <c r="C84" s="30" t="s">
        <v>678</v>
      </c>
      <c r="D84" s="30" t="s">
        <v>152</v>
      </c>
      <c r="E84" s="30"/>
      <c r="F84" s="467" t="s">
        <v>533</v>
      </c>
      <c r="G84" s="30"/>
      <c r="H84" s="30">
        <v>50</v>
      </c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</row>
    <row r="85" spans="2:47">
      <c r="C85" s="30" t="s">
        <v>679</v>
      </c>
      <c r="D85" s="30" t="s">
        <v>500</v>
      </c>
      <c r="E85" s="30"/>
      <c r="F85" s="467" t="s">
        <v>533</v>
      </c>
      <c r="G85" s="30"/>
      <c r="H85" s="30">
        <v>50</v>
      </c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</row>
    <row r="86" spans="2:47">
      <c r="C86" s="30" t="s">
        <v>483</v>
      </c>
      <c r="D86" s="30" t="s">
        <v>680</v>
      </c>
      <c r="E86" s="30"/>
      <c r="F86" s="467" t="s">
        <v>532</v>
      </c>
      <c r="G86" s="30"/>
      <c r="H86" s="30">
        <v>30</v>
      </c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</row>
  </sheetData>
  <conditionalFormatting sqref="H1">
    <cfRule type="expression" dxfId="30" priority="106">
      <formula>"AND([@Cat]=""3M"",[@[Total Upgrade Points]]=50)"</formula>
    </cfRule>
  </conditionalFormatting>
  <conditionalFormatting sqref="H2">
    <cfRule type="expression" dxfId="29" priority="25">
      <formula>"AND([@Cat]=""3M"",[@[Total Upgrade Points]]=50)"</formula>
    </cfRule>
  </conditionalFormatting>
  <conditionalFormatting sqref="H3">
    <cfRule type="expression" dxfId="28" priority="23">
      <formula>"AND([@Cat]=""3M"",[@[Total Upgrade Points]]=50)"</formula>
    </cfRule>
  </conditionalFormatting>
  <conditionalFormatting sqref="H4">
    <cfRule type="expression" dxfId="27" priority="22">
      <formula>"AND([@Cat]=""3M"",[@[Total Upgrade Points]]=50)"</formula>
    </cfRule>
  </conditionalFormatting>
  <conditionalFormatting sqref="H5">
    <cfRule type="expression" dxfId="26" priority="21">
      <formula>"AND([@Cat]=""3M"",[@[Total Upgrade Points]]=50)"</formula>
    </cfRule>
  </conditionalFormatting>
  <conditionalFormatting sqref="H6">
    <cfRule type="expression" dxfId="25" priority="20">
      <formula>"AND([@Cat]=""3M"",[@[Total Upgrade Points]]=50)"</formula>
    </cfRule>
  </conditionalFormatting>
  <conditionalFormatting sqref="H7">
    <cfRule type="expression" dxfId="24" priority="19">
      <formula>"AND([@Cat]=""3M"",[@[Total Upgrade Points]]=50)"</formula>
    </cfRule>
  </conditionalFormatting>
  <conditionalFormatting sqref="H8">
    <cfRule type="expression" dxfId="23" priority="18">
      <formula>"AND([@Cat]=""3M"",[@[Total Upgrade Points]]=50)"</formula>
    </cfRule>
  </conditionalFormatting>
  <conditionalFormatting sqref="H9">
    <cfRule type="expression" dxfId="22" priority="17">
      <formula>"AND([@Cat]=""3M"",[@[Total Upgrade Points]]=50)"</formula>
    </cfRule>
  </conditionalFormatting>
  <conditionalFormatting sqref="H10">
    <cfRule type="expression" dxfId="21" priority="16">
      <formula>"AND([@Cat]=""3M"",[@[Total Upgrade Points]]=50)"</formula>
    </cfRule>
  </conditionalFormatting>
  <conditionalFormatting sqref="H11">
    <cfRule type="expression" dxfId="20" priority="15">
      <formula>"AND([@Cat]=""3M"",[@[Total Upgrade Points]]=50)"</formula>
    </cfRule>
  </conditionalFormatting>
  <conditionalFormatting sqref="H12">
    <cfRule type="expression" dxfId="19" priority="14">
      <formula>"AND([@Cat]=""3M"",[@[Total Upgrade Points]]=50)"</formula>
    </cfRule>
  </conditionalFormatting>
  <conditionalFormatting sqref="H13">
    <cfRule type="expression" dxfId="18" priority="13">
      <formula>"AND([@Cat]=""3M"",[@[Total Upgrade Points]]=50)"</formula>
    </cfRule>
  </conditionalFormatting>
  <conditionalFormatting sqref="H14">
    <cfRule type="expression" dxfId="17" priority="12">
      <formula>"AND([@Cat]=""3M"",[@[Total Upgrade Points]]=50)"</formula>
    </cfRule>
  </conditionalFormatting>
  <conditionalFormatting sqref="H15">
    <cfRule type="expression" dxfId="16" priority="11">
      <formula>"AND([@Cat]=""3M"",[@[Total Upgrade Points]]=50)"</formula>
    </cfRule>
  </conditionalFormatting>
  <conditionalFormatting sqref="H16">
    <cfRule type="expression" dxfId="15" priority="10">
      <formula>"AND([@Cat]=""3M"",[@[Total Upgrade Points]]=50)"</formula>
    </cfRule>
  </conditionalFormatting>
  <conditionalFormatting sqref="H17">
    <cfRule type="expression" dxfId="14" priority="9">
      <formula>"AND([@Cat]=""3M"",[@[Total Upgrade Points]]=50)"</formula>
    </cfRule>
  </conditionalFormatting>
  <conditionalFormatting sqref="H18">
    <cfRule type="expression" dxfId="13" priority="8">
      <formula>"AND([@Cat]=""3M"",[@[Total Upgrade Points]]=50)"</formula>
    </cfRule>
  </conditionalFormatting>
  <conditionalFormatting sqref="H19">
    <cfRule type="expression" dxfId="12" priority="7">
      <formula>"AND([@Cat]=""3M"",[@[Total Upgrade Points]]=50)"</formula>
    </cfRule>
  </conditionalFormatting>
  <conditionalFormatting sqref="H20">
    <cfRule type="expression" dxfId="11" priority="6">
      <formula>"AND([@Cat]=""3M"",[@[Total Upgrade Points]]=50)"</formula>
    </cfRule>
  </conditionalFormatting>
  <conditionalFormatting sqref="H21">
    <cfRule type="expression" dxfId="10" priority="5">
      <formula>"AND([@Cat]=""3M"",[@[Total Upgrade Points]]=50)"</formula>
    </cfRule>
  </conditionalFormatting>
  <conditionalFormatting sqref="H22">
    <cfRule type="expression" dxfId="9" priority="4">
      <formula>"AND([@Cat]=""3M"",[@[Total Upgrade Points]]=50)"</formula>
    </cfRule>
  </conditionalFormatting>
  <conditionalFormatting sqref="H23">
    <cfRule type="expression" dxfId="8" priority="3">
      <formula>"AND([@Cat]=""3M"",[@[Total Upgrade Points]]=50)"</formula>
    </cfRule>
  </conditionalFormatting>
  <conditionalFormatting sqref="H24:H31">
    <cfRule type="expression" dxfId="7" priority="2">
      <formula>"AND([@Cat]=""3M"",[@[Total Upgrade Points]]=50)"</formula>
    </cfRule>
  </conditionalFormatting>
  <conditionalFormatting sqref="H32:H40">
    <cfRule type="expression" dxfId="6" priority="1">
      <formula>"AND([@Cat]=""3M"",[@[Total Upgrade Points]]=50)"</formula>
    </cfRule>
  </conditionalFormatting>
  <pageMargins left="0.7" right="0.7" top="0.75" bottom="0.75" header="0.3" footer="0.3"/>
  <pageSetup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Teams!$A:$A</xm:f>
          </x14:formula1>
          <xm:sqref>E2:E38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74"/>
  <sheetViews>
    <sheetView topLeftCell="A4" workbookViewId="0">
      <selection activeCell="C14" sqref="C14"/>
    </sheetView>
  </sheetViews>
  <sheetFormatPr defaultColWidth="9.140625" defaultRowHeight="15"/>
  <cols>
    <col min="1" max="1" width="29.7109375" bestFit="1" customWidth="1"/>
  </cols>
  <sheetData>
    <row r="1" spans="1:1">
      <c r="A1" s="44" t="s">
        <v>248</v>
      </c>
    </row>
    <row r="2" spans="1:1">
      <c r="A2" s="45" t="s">
        <v>181</v>
      </c>
    </row>
    <row r="3" spans="1:1">
      <c r="A3" s="45" t="s">
        <v>291</v>
      </c>
    </row>
    <row r="4" spans="1:1">
      <c r="A4" s="45" t="s">
        <v>69</v>
      </c>
    </row>
    <row r="5" spans="1:1">
      <c r="A5" s="45" t="s">
        <v>194</v>
      </c>
    </row>
    <row r="6" spans="1:1">
      <c r="A6" s="45" t="s">
        <v>22</v>
      </c>
    </row>
    <row r="7" spans="1:1">
      <c r="A7" s="45" t="s">
        <v>125</v>
      </c>
    </row>
    <row r="8" spans="1:1">
      <c r="A8" s="45" t="s">
        <v>188</v>
      </c>
    </row>
    <row r="9" spans="1:1">
      <c r="A9" s="45" t="s">
        <v>162</v>
      </c>
    </row>
    <row r="10" spans="1:1">
      <c r="A10" s="45" t="s">
        <v>154</v>
      </c>
    </row>
    <row r="11" spans="1:1">
      <c r="A11" s="45" t="s">
        <v>19</v>
      </c>
    </row>
    <row r="12" spans="1:1">
      <c r="A12" s="45" t="s">
        <v>280</v>
      </c>
    </row>
    <row r="13" spans="1:1">
      <c r="A13" s="45" t="s">
        <v>129</v>
      </c>
    </row>
    <row r="14" spans="1:1">
      <c r="A14" s="45" t="s">
        <v>140</v>
      </c>
    </row>
    <row r="15" spans="1:1">
      <c r="A15" s="45" t="s">
        <v>565</v>
      </c>
    </row>
    <row r="16" spans="1:1">
      <c r="A16" s="45" t="s">
        <v>231</v>
      </c>
    </row>
    <row r="17" spans="1:1">
      <c r="A17" s="45" t="s">
        <v>45</v>
      </c>
    </row>
    <row r="18" spans="1:1">
      <c r="A18" s="45" t="s">
        <v>64</v>
      </c>
    </row>
    <row r="19" spans="1:1">
      <c r="A19" s="45" t="s">
        <v>142</v>
      </c>
    </row>
    <row r="20" spans="1:1">
      <c r="A20" s="47" t="s">
        <v>216</v>
      </c>
    </row>
    <row r="21" spans="1:1">
      <c r="A21" s="45" t="s">
        <v>51</v>
      </c>
    </row>
    <row r="22" spans="1:1">
      <c r="A22" s="45" t="s">
        <v>205</v>
      </c>
    </row>
    <row r="23" spans="1:1">
      <c r="A23" s="45" t="s">
        <v>299</v>
      </c>
    </row>
    <row r="24" spans="1:1">
      <c r="A24" s="45" t="s">
        <v>228</v>
      </c>
    </row>
    <row r="25" spans="1:1">
      <c r="A25" s="45" t="s">
        <v>301</v>
      </c>
    </row>
    <row r="26" spans="1:1">
      <c r="A26" s="45" t="s">
        <v>337</v>
      </c>
    </row>
    <row r="27" spans="1:1">
      <c r="A27" s="45" t="s">
        <v>300</v>
      </c>
    </row>
    <row r="28" spans="1:1">
      <c r="A28" s="45" t="s">
        <v>59</v>
      </c>
    </row>
    <row r="29" spans="1:1">
      <c r="A29" s="45" t="s">
        <v>48</v>
      </c>
    </row>
    <row r="30" spans="1:1">
      <c r="A30" s="45" t="s">
        <v>81</v>
      </c>
    </row>
    <row r="31" spans="1:1">
      <c r="A31" s="45" t="s">
        <v>123</v>
      </c>
    </row>
    <row r="32" spans="1:1">
      <c r="A32" s="45" t="s">
        <v>333</v>
      </c>
    </row>
    <row r="33" spans="1:1">
      <c r="A33" s="45" t="s">
        <v>283</v>
      </c>
    </row>
    <row r="34" spans="1:1">
      <c r="A34" s="45" t="s">
        <v>249</v>
      </c>
    </row>
    <row r="35" spans="1:1">
      <c r="A35" s="45" t="s">
        <v>37</v>
      </c>
    </row>
    <row r="36" spans="1:1">
      <c r="A36" s="45" t="s">
        <v>234</v>
      </c>
    </row>
    <row r="37" spans="1:1">
      <c r="A37" s="45" t="s">
        <v>55</v>
      </c>
    </row>
    <row r="38" spans="1:1">
      <c r="A38" s="45" t="s">
        <v>113</v>
      </c>
    </row>
    <row r="39" spans="1:1">
      <c r="A39" s="45" t="s">
        <v>207</v>
      </c>
    </row>
    <row r="40" spans="1:1">
      <c r="A40" s="45" t="s">
        <v>165</v>
      </c>
    </row>
    <row r="41" spans="1:1">
      <c r="A41" s="45" t="s">
        <v>144</v>
      </c>
    </row>
    <row r="42" spans="1:1">
      <c r="A42" s="45" t="s">
        <v>135</v>
      </c>
    </row>
    <row r="43" spans="1:1">
      <c r="A43" s="45" t="s">
        <v>232</v>
      </c>
    </row>
    <row r="44" spans="1:1">
      <c r="A44" s="45" t="s">
        <v>219</v>
      </c>
    </row>
    <row r="45" spans="1:1">
      <c r="A45" s="45" t="s">
        <v>47</v>
      </c>
    </row>
    <row r="46" spans="1:1">
      <c r="A46" s="45" t="s">
        <v>236</v>
      </c>
    </row>
    <row r="47" spans="1:1">
      <c r="A47" s="45" t="s">
        <v>338</v>
      </c>
    </row>
    <row r="48" spans="1:1">
      <c r="A48" s="45" t="s">
        <v>336</v>
      </c>
    </row>
    <row r="49" spans="1:1">
      <c r="A49" s="45" t="s">
        <v>187</v>
      </c>
    </row>
    <row r="50" spans="1:1">
      <c r="A50" s="45" t="s">
        <v>183</v>
      </c>
    </row>
    <row r="51" spans="1:1">
      <c r="A51" s="45" t="s">
        <v>220</v>
      </c>
    </row>
    <row r="52" spans="1:1">
      <c r="A52" s="45" t="s">
        <v>295</v>
      </c>
    </row>
    <row r="53" spans="1:1">
      <c r="A53" s="46" t="s">
        <v>235</v>
      </c>
    </row>
    <row r="54" spans="1:1">
      <c r="A54" s="46" t="s">
        <v>20</v>
      </c>
    </row>
    <row r="55" spans="1:1">
      <c r="A55" s="46" t="s">
        <v>265</v>
      </c>
    </row>
    <row r="56" spans="1:1">
      <c r="A56" s="46" t="s">
        <v>79</v>
      </c>
    </row>
    <row r="57" spans="1:1">
      <c r="A57" s="46" t="s">
        <v>72</v>
      </c>
    </row>
    <row r="58" spans="1:1">
      <c r="A58" s="46" t="s">
        <v>112</v>
      </c>
    </row>
    <row r="59" spans="1:1">
      <c r="A59" s="46" t="s">
        <v>60</v>
      </c>
    </row>
    <row r="60" spans="1:1">
      <c r="A60" s="46" t="s">
        <v>34</v>
      </c>
    </row>
    <row r="61" spans="1:1">
      <c r="A61" s="46" t="s">
        <v>111</v>
      </c>
    </row>
    <row r="62" spans="1:1">
      <c r="A62" s="46" t="s">
        <v>96</v>
      </c>
    </row>
    <row r="63" spans="1:1">
      <c r="A63" s="46" t="s">
        <v>289</v>
      </c>
    </row>
    <row r="64" spans="1:1">
      <c r="A64" s="46" t="s">
        <v>208</v>
      </c>
    </row>
    <row r="65" spans="1:1">
      <c r="A65" s="46" t="s">
        <v>296</v>
      </c>
    </row>
    <row r="66" spans="1:1">
      <c r="A66" s="46" t="s">
        <v>26</v>
      </c>
    </row>
    <row r="67" spans="1:1">
      <c r="A67" s="46" t="s">
        <v>40</v>
      </c>
    </row>
    <row r="68" spans="1:1">
      <c r="A68" s="46" t="s">
        <v>276</v>
      </c>
    </row>
    <row r="69" spans="1:1">
      <c r="A69" s="46" t="s">
        <v>304</v>
      </c>
    </row>
    <row r="70" spans="1:1">
      <c r="A70" s="46" t="s">
        <v>41</v>
      </c>
    </row>
    <row r="71" spans="1:1">
      <c r="A71" s="46" t="s">
        <v>150</v>
      </c>
    </row>
    <row r="72" spans="1:1">
      <c r="A72" s="46" t="s">
        <v>277</v>
      </c>
    </row>
    <row r="73" spans="1:1">
      <c r="A73" s="46" t="s">
        <v>16</v>
      </c>
    </row>
    <row r="74" spans="1:1">
      <c r="A74" s="46" t="s">
        <v>282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Men Cat 1-2</vt:lpstr>
      <vt:lpstr>Men Cat 3</vt:lpstr>
      <vt:lpstr>Men Cat 4</vt:lpstr>
      <vt:lpstr>Men Cat 5</vt:lpstr>
      <vt:lpstr>Wom 1-2-3</vt:lpstr>
      <vt:lpstr>Wom 4-5</vt:lpstr>
      <vt:lpstr>Team Points</vt:lpstr>
      <vt:lpstr>Upgrades</vt:lpstr>
      <vt:lpstr>Teams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</dc:creator>
  <cp:lastModifiedBy>RTC</cp:lastModifiedBy>
  <cp:lastPrinted>2018-08-08T20:14:28Z</cp:lastPrinted>
  <dcterms:created xsi:type="dcterms:W3CDTF">2017-05-19T20:14:50Z</dcterms:created>
  <dcterms:modified xsi:type="dcterms:W3CDTF">2019-10-29T17:23:56Z</dcterms:modified>
</cp:coreProperties>
</file>